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5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vmlDrawing2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Team Declaration" sheetId="1" state="visible" r:id="rId2"/>
    <sheet name="Results" sheetId="2" state="visible" r:id="rId3"/>
    <sheet name="Non-Scorers" sheetId="3" state="visible" r:id="rId4"/>
    <sheet name="N-S Results" sheetId="4" state="visible" r:id="rId5"/>
    <sheet name="Onward Results" sheetId="5" state="visible" r:id="rId6"/>
  </sheets>
  <definedNames>
    <definedName function="false" hidden="false" localSheetId="4" name="_xlnm.Print_Area" vbProcedure="false">'Onward Results'!$A$1:$G$352</definedName>
    <definedName function="false" hidden="true" localSheetId="4" name="_xlnm._FilterDatabase" vbProcedure="false">'Onward Results'!$A$1:$N$355</definedName>
    <definedName function="false" hidden="false" localSheetId="1" name="_xlnm.Print_Area" vbProcedure="false">Results!$A$1:$T$134</definedName>
    <definedName function="false" hidden="false" name="abbr_names" vbProcedure="false">'Team Declaration'!$C$35:$BE$35</definedName>
    <definedName function="false" hidden="false" name="Club_names" vbProcedure="false">'Team Declaration'!$C$4:$BF$4</definedName>
    <definedName function="false" hidden="false" name="Events_men" vbProcedure="false">'Team Declaration'!$B$4:$B$18</definedName>
    <definedName function="false" hidden="false" name="Events_women" vbProcedure="false">'Team Declaration'!$B$23:$B$34</definedName>
    <definedName function="false" hidden="false" name="Mens_team_declarations" vbProcedure="false">'Team Declaration'!$C$4:$BF$18</definedName>
    <definedName function="false" hidden="false" name="men_35_short_codes" vbProcedure="false">NA()</definedName>
    <definedName function="false" hidden="false" name="men_short_codes" vbProcedure="false">'Team Declaration'!$C$5:$BE$5</definedName>
    <definedName function="false" hidden="false" name="Team_declaration_all_results" vbProcedure="false">'Team Declaration'!$C$36:$R$42</definedName>
    <definedName function="false" hidden="false" name="Team_declaration_total_scores" vbProcedure="false">'Team Declaration'!$R$36:$R$42</definedName>
    <definedName function="false" hidden="false" name="Womens_team_declarations" vbProcedure="false">'Team Declaration'!$C$23:$BF$34</definedName>
    <definedName function="false" hidden="false" name="women_short_codes" vbProcedure="false">'Team Declaration'!$C$21:$BF$21</definedName>
    <definedName function="false" hidden="false" localSheetId="4" name="Excel_BuiltIn_Print_Area" vbProcedure="false">'Onward Results'!$B$1:$F$352</definedName>
    <definedName function="false" hidden="false" localSheetId="4" name="Excel_BuiltIn__FilterDatabase" vbProcedure="false">'Onward Results'!$A$1:$N$353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4.xml><?xml version="1.0" encoding="utf-8"?>
<comments xmlns="http://schemas.openxmlformats.org/spreadsheetml/2006/main" xmlns:xdr="http://schemas.openxmlformats.org/drawingml/2006/spreadsheetDrawing">
  <authors>
    <author>RM</author>
  </authors>
  <commentList>
    <comment ref="C16" authorId="0">
      <text>
        <r>
          <rPr>
            <sz val="10"/>
            <rFont val="Arial"/>
            <family val="2"/>
          </rPr>
          <t xml:space="preserve">Sam Bennett was wearing 177 in 5000m.  Had been allocated two numbers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>RWM</author>
  </authors>
  <commentList>
    <comment ref="D6" authorId="0">
      <text>
        <r>
          <rPr>
            <sz val="10"/>
            <rFont val="Arial"/>
            <family val="2"/>
          </rPr>
          <t xml:space="preserve">This will be OK once scores have been entered</t>
        </r>
      </text>
    </comment>
  </commentList>
</comments>
</file>

<file path=xl/sharedStrings.xml><?xml version="1.0" encoding="utf-8"?>
<sst xmlns="http://schemas.openxmlformats.org/spreadsheetml/2006/main" count="790" uniqueCount="275">
  <si>
    <t xml:space="preserve">Sussex Vets League</t>
  </si>
  <si>
    <t xml:space="preserve">Enter Track &gt;</t>
  </si>
  <si>
    <t xml:space="preserve">Lewes (B&amp;H)</t>
  </si>
  <si>
    <t xml:space="preserve">Enter Date &gt;</t>
  </si>
  <si>
    <t xml:space="preserve">Arena 80</t>
  </si>
  <si>
    <t xml:space="preserve">Brighton &amp; Hove AC</t>
  </si>
  <si>
    <t xml:space="preserve">Crawley AC</t>
  </si>
  <si>
    <t xml:space="preserve">Eastbourne &amp; Hailsham</t>
  </si>
  <si>
    <t xml:space="preserve">Hastings AC</t>
  </si>
  <si>
    <t xml:space="preserve">Haywards Heath &amp; Lewes</t>
  </si>
  <si>
    <t xml:space="preserve">Worthing </t>
  </si>
  <si>
    <t xml:space="preserve">A</t>
  </si>
  <si>
    <t xml:space="preserve">AA</t>
  </si>
  <si>
    <t xml:space="preserve">B</t>
  </si>
  <si>
    <t xml:space="preserve">BB</t>
  </si>
  <si>
    <t xml:space="preserve">H</t>
  </si>
  <si>
    <t xml:space="preserve">HH</t>
  </si>
  <si>
    <t xml:space="preserve">E</t>
  </si>
  <si>
    <t xml:space="preserve">EE</t>
  </si>
  <si>
    <t xml:space="preserve">M</t>
  </si>
  <si>
    <t xml:space="preserve">MM</t>
  </si>
  <si>
    <t xml:space="preserve">G</t>
  </si>
  <si>
    <t xml:space="preserve">GG</t>
  </si>
  <si>
    <t xml:space="preserve">W</t>
  </si>
  <si>
    <t xml:space="preserve">WW</t>
  </si>
  <si>
    <t xml:space="preserve">Men</t>
  </si>
  <si>
    <t xml:space="preserve">50+</t>
  </si>
  <si>
    <t xml:space="preserve">60+</t>
  </si>
  <si>
    <t xml:space="preserve">Hammer</t>
  </si>
  <si>
    <t xml:space="preserve">Kevin Baker</t>
  </si>
  <si>
    <t xml:space="preserve">Ben Anderson</t>
  </si>
  <si>
    <t xml:space="preserve">Wayne Martin</t>
  </si>
  <si>
    <t xml:space="preserve">Oliver Francis</t>
  </si>
  <si>
    <t xml:space="preserve">Ian Tomkins</t>
  </si>
  <si>
    <t xml:space="preserve">Mike Bale</t>
  </si>
  <si>
    <t xml:space="preserve">High Jump</t>
  </si>
  <si>
    <t xml:space="preserve">Graham Shorter</t>
  </si>
  <si>
    <t xml:space="preserve">Chris Winter</t>
  </si>
  <si>
    <t xml:space="preserve">Andy Dray</t>
  </si>
  <si>
    <t xml:space="preserve">Long Jump</t>
  </si>
  <si>
    <t xml:space="preserve">Laurie Burret</t>
  </si>
  <si>
    <t xml:space="preserve">James Smyth</t>
  </si>
  <si>
    <t xml:space="preserve">Ian Dumbrell</t>
  </si>
  <si>
    <t xml:space="preserve">Shot Putt</t>
  </si>
  <si>
    <t xml:space="preserve">Owen Wells</t>
  </si>
  <si>
    <t xml:space="preserve">1500m</t>
  </si>
  <si>
    <t xml:space="preserve">Dan Vaughan</t>
  </si>
  <si>
    <t xml:space="preserve">Tristan Sharp</t>
  </si>
  <si>
    <t xml:space="preserve">Paul Gasson</t>
  </si>
  <si>
    <t xml:space="preserve">Stuart Brown</t>
  </si>
  <si>
    <t xml:space="preserve">Paul Howard</t>
  </si>
  <si>
    <t xml:space="preserve">Louis Taub</t>
  </si>
  <si>
    <t xml:space="preserve">Sean Gibson</t>
  </si>
  <si>
    <t xml:space="preserve">Darren Barzee</t>
  </si>
  <si>
    <t xml:space="preserve">Marcus Kimmins</t>
  </si>
  <si>
    <t xml:space="preserve">Jonathan Burrell</t>
  </si>
  <si>
    <t xml:space="preserve">Tim Hicks</t>
  </si>
  <si>
    <t xml:space="preserve">5000m</t>
  </si>
  <si>
    <t xml:space="preserve">Dan King</t>
  </si>
  <si>
    <t xml:space="preserve">David Kemp</t>
  </si>
  <si>
    <t xml:space="preserve">Craig Halsey</t>
  </si>
  <si>
    <t xml:space="preserve">Ross Brocklehurst</t>
  </si>
  <si>
    <t xml:space="preserve">Martin Bell</t>
  </si>
  <si>
    <t xml:space="preserve">Jack Madden</t>
  </si>
  <si>
    <t xml:space="preserve">Jeff Pyrah</t>
  </si>
  <si>
    <t xml:space="preserve">James Moffatt</t>
  </si>
  <si>
    <t xml:space="preserve">Julian Boyer</t>
  </si>
  <si>
    <t xml:space="preserve">400m</t>
  </si>
  <si>
    <t xml:space="preserve">David McKeown-Webster</t>
  </si>
  <si>
    <t xml:space="preserve">Brian Steene</t>
  </si>
  <si>
    <t xml:space="preserve">Gareth Taplin</t>
  </si>
  <si>
    <t xml:space="preserve">Leeland Pavey</t>
  </si>
  <si>
    <t xml:space="preserve">Alan Rolfe</t>
  </si>
  <si>
    <t xml:space="preserve">Martyn Reynolds</t>
  </si>
  <si>
    <t xml:space="preserve">Steve Baldock</t>
  </si>
  <si>
    <t xml:space="preserve">Phil Payne</t>
  </si>
  <si>
    <t xml:space="preserve">100m</t>
  </si>
  <si>
    <t xml:space="preserve">Shawn Buck</t>
  </si>
  <si>
    <t xml:space="preserve">Shaun Billing</t>
  </si>
  <si>
    <t xml:space="preserve">P Morgan</t>
  </si>
  <si>
    <t xml:space="preserve">Medley Relay</t>
  </si>
  <si>
    <t xml:space="preserve">Dave Hunneman</t>
  </si>
  <si>
    <t xml:space="preserve">Dave Turner</t>
  </si>
  <si>
    <t xml:space="preserve">B&amp;H &amp; Hove AC</t>
  </si>
  <si>
    <t xml:space="preserve">Worthing &amp; Steyning</t>
  </si>
  <si>
    <t xml:space="preserve">L</t>
  </si>
  <si>
    <t xml:space="preserve">LL</t>
  </si>
  <si>
    <t xml:space="preserve">C</t>
  </si>
  <si>
    <t xml:space="preserve">CC</t>
  </si>
  <si>
    <t xml:space="preserve">F</t>
  </si>
  <si>
    <t xml:space="preserve">FF</t>
  </si>
  <si>
    <t xml:space="preserve">D</t>
  </si>
  <si>
    <t xml:space="preserve">DD</t>
  </si>
  <si>
    <t xml:space="preserve">T</t>
  </si>
  <si>
    <t xml:space="preserve">TT</t>
  </si>
  <si>
    <t xml:space="preserve">K</t>
  </si>
  <si>
    <t xml:space="preserve">KK</t>
  </si>
  <si>
    <t xml:space="preserve">X</t>
  </si>
  <si>
    <t xml:space="preserve">XX</t>
  </si>
  <si>
    <t xml:space="preserve">Women</t>
  </si>
  <si>
    <t xml:space="preserve">Sarah Hewitt</t>
  </si>
  <si>
    <t xml:space="preserve">Tracey Brockbank</t>
  </si>
  <si>
    <t xml:space="preserve">Judith Carder</t>
  </si>
  <si>
    <t xml:space="preserve">Felicity Webster</t>
  </si>
  <si>
    <t xml:space="preserve">Liz Brandon</t>
  </si>
  <si>
    <t xml:space="preserve">Shelley Clark</t>
  </si>
  <si>
    <t xml:space="preserve">Helen Diack</t>
  </si>
  <si>
    <t xml:space="preserve">Jac Barnes</t>
  </si>
  <si>
    <t xml:space="preserve">Javelin Throw</t>
  </si>
  <si>
    <t xml:space="preserve">Julie Chicken</t>
  </si>
  <si>
    <t xml:space="preserve">Jayne Gray</t>
  </si>
  <si>
    <t xml:space="preserve">Hel James</t>
  </si>
  <si>
    <t xml:space="preserve">Abi Redd</t>
  </si>
  <si>
    <t xml:space="preserve">Triple Jump</t>
  </si>
  <si>
    <t xml:space="preserve">Jo Wilding</t>
  </si>
  <si>
    <t xml:space="preserve">Stefanie Dornbusch</t>
  </si>
  <si>
    <t xml:space="preserve">Cara Maker</t>
  </si>
  <si>
    <t xml:space="preserve">Julie Lovelle</t>
  </si>
  <si>
    <t xml:space="preserve">Lucie Venables</t>
  </si>
  <si>
    <t xml:space="preserve">Jo Buckley</t>
  </si>
  <si>
    <t xml:space="preserve">Melanie Anning</t>
  </si>
  <si>
    <t xml:space="preserve">Katie Wright</t>
  </si>
  <si>
    <t xml:space="preserve">Isobel Muir</t>
  </si>
  <si>
    <t xml:space="preserve">Caroline Wood</t>
  </si>
  <si>
    <t xml:space="preserve">Nicky Yeates</t>
  </si>
  <si>
    <t xml:space="preserve">Freya Leman</t>
  </si>
  <si>
    <t xml:space="preserve">Paula Blackledge</t>
  </si>
  <si>
    <t xml:space="preserve">Jeanette Kenneally</t>
  </si>
  <si>
    <t xml:space="preserve">Helen O’Sullivan</t>
  </si>
  <si>
    <t xml:space="preserve">Alissa Ellis</t>
  </si>
  <si>
    <t xml:space="preserve">-</t>
  </si>
  <si>
    <t xml:space="preserve">Jenna Levett</t>
  </si>
  <si>
    <t xml:space="preserve">Mary Sanderson</t>
  </si>
  <si>
    <t xml:space="preserve">Frances Burnham</t>
  </si>
  <si>
    <t xml:space="preserve">Karin Divall</t>
  </si>
  <si>
    <t xml:space="preserve">Julia Downes</t>
  </si>
  <si>
    <t xml:space="preserve">Undeclared</t>
  </si>
  <si>
    <t xml:space="preserve">Sam Neame</t>
  </si>
  <si>
    <t xml:space="preserve">Jo Body</t>
  </si>
  <si>
    <t xml:space="preserve">Louise Barnham</t>
  </si>
  <si>
    <t xml:space="preserve">Becky Trotman</t>
  </si>
  <si>
    <t xml:space="preserve">Yvonne Patrick</t>
  </si>
  <si>
    <t xml:space="preserve">Sue Keen</t>
  </si>
  <si>
    <t xml:space="preserve">Kirsty Parker</t>
  </si>
  <si>
    <t xml:space="preserve">A80</t>
  </si>
  <si>
    <t xml:space="preserve">B&amp;H</t>
  </si>
  <si>
    <t xml:space="preserve">CAC</t>
  </si>
  <si>
    <t xml:space="preserve">E/HH</t>
  </si>
  <si>
    <t xml:space="preserve">HAC</t>
  </si>
  <si>
    <t xml:space="preserve">HHH</t>
  </si>
  <si>
    <t xml:space="preserve">WDH</t>
  </si>
  <si>
    <t xml:space="preserve">A - AA - 10 - 8</t>
  </si>
  <si>
    <t xml:space="preserve">L - LL - 20 - 30</t>
  </si>
  <si>
    <t xml:space="preserve">B - BB - 11 - 1</t>
  </si>
  <si>
    <t xml:space="preserve">C - CC - 21 - 31</t>
  </si>
  <si>
    <t xml:space="preserve">H - HH - 15 - 5</t>
  </si>
  <si>
    <t xml:space="preserve">F - FF - 28 - 38</t>
  </si>
  <si>
    <t xml:space="preserve">E - EE - 14 - 4</t>
  </si>
  <si>
    <t xml:space="preserve">D - DD - 24 - 34</t>
  </si>
  <si>
    <t xml:space="preserve">M - MM - 16 - 6</t>
  </si>
  <si>
    <t xml:space="preserve">T - TT - 26 - 36</t>
  </si>
  <si>
    <t xml:space="preserve">G - GG - 17 - 7</t>
  </si>
  <si>
    <t xml:space="preserve">K - KK - 27 - 37</t>
  </si>
  <si>
    <t xml:space="preserve">W - WW - 12 - 2</t>
  </si>
  <si>
    <t xml:space="preserve">X - XX - 22 - 32</t>
  </si>
  <si>
    <t xml:space="preserve">Field</t>
  </si>
  <si>
    <t xml:space="preserve">Track</t>
  </si>
  <si>
    <t xml:space="preserve">21:05.5</t>
  </si>
  <si>
    <t xml:space="preserve">22:04.4</t>
  </si>
  <si>
    <t xml:space="preserve">22:39.8</t>
  </si>
  <si>
    <t xml:space="preserve">0:62.5</t>
  </si>
  <si>
    <t xml:space="preserve">0:65.5</t>
  </si>
  <si>
    <t xml:space="preserve">0:66.6</t>
  </si>
  <si>
    <t xml:space="preserve">0:67.8</t>
  </si>
  <si>
    <t xml:space="preserve">4:26.9</t>
  </si>
  <si>
    <t xml:space="preserve">4:28.4</t>
  </si>
  <si>
    <t xml:space="preserve">4:30.6</t>
  </si>
  <si>
    <t xml:space="preserve">4:54.8</t>
  </si>
  <si>
    <t xml:space="preserve">Final Scores</t>
  </si>
  <si>
    <t xml:space="preserve">Pos</t>
  </si>
  <si>
    <t xml:space="preserve">Pts</t>
  </si>
  <si>
    <t xml:space="preserve">0:13.8</t>
  </si>
  <si>
    <t xml:space="preserve">0:16.0</t>
  </si>
  <si>
    <t xml:space="preserve">0:15.4</t>
  </si>
  <si>
    <t xml:space="preserve">0:14.5</t>
  </si>
  <si>
    <t xml:space="preserve">0:16.6</t>
  </si>
  <si>
    <t xml:space="preserve">0:16.2</t>
  </si>
  <si>
    <t xml:space="preserve">0:15.0</t>
  </si>
  <si>
    <t xml:space="preserve">0:17.0</t>
  </si>
  <si>
    <t xml:space="preserve">0:18.7</t>
  </si>
  <si>
    <t xml:space="preserve">5:25.9</t>
  </si>
  <si>
    <t xml:space="preserve">5:45.1</t>
  </si>
  <si>
    <t xml:space="preserve">5:22.9</t>
  </si>
  <si>
    <t xml:space="preserve">5:27.9</t>
  </si>
  <si>
    <t xml:space="preserve">5:54.5</t>
  </si>
  <si>
    <t xml:space="preserve">5:34.1</t>
  </si>
  <si>
    <t xml:space="preserve">6:29.1</t>
  </si>
  <si>
    <t xml:space="preserve">5:38.5</t>
  </si>
  <si>
    <t xml:space="preserve">5:24.8</t>
  </si>
  <si>
    <t xml:space="preserve">6:14.7</t>
  </si>
  <si>
    <t xml:space="preserve">5:30.8</t>
  </si>
  <si>
    <t xml:space="preserve">5:59.8</t>
  </si>
  <si>
    <t xml:space="preserve">6:28.5</t>
  </si>
  <si>
    <t xml:space="preserve">6:06.7</t>
  </si>
  <si>
    <t xml:space="preserve">6:32.8</t>
  </si>
  <si>
    <t xml:space="preserve">6:16.6</t>
  </si>
  <si>
    <t xml:space="preserve">7:01.2</t>
  </si>
  <si>
    <t xml:space="preserve">5:32.8</t>
  </si>
  <si>
    <t xml:space="preserve">6:33..7</t>
  </si>
  <si>
    <t xml:space="preserve">7:09.4</t>
  </si>
  <si>
    <t xml:space="preserve">7:33.0</t>
  </si>
  <si>
    <t xml:space="preserve">5:46.8</t>
  </si>
  <si>
    <t xml:space="preserve">N/S No.</t>
  </si>
  <si>
    <t xml:space="preserve">Name</t>
  </si>
  <si>
    <t xml:space="preserve">Club</t>
  </si>
  <si>
    <t xml:space="preserve">Age Group</t>
  </si>
  <si>
    <t xml:space="preserve">Events</t>
  </si>
  <si>
    <t xml:space="preserve">Unallocated</t>
  </si>
  <si>
    <t xml:space="preserve">LAC / HHH</t>
  </si>
  <si>
    <t xml:space="preserve">Lee Kemp</t>
  </si>
  <si>
    <t xml:space="preserve">M35</t>
  </si>
  <si>
    <t xml:space="preserve">400m / 1500m</t>
  </si>
  <si>
    <t xml:space="preserve">Paul Cousins </t>
  </si>
  <si>
    <t xml:space="preserve">M50</t>
  </si>
  <si>
    <t xml:space="preserve">Ian Dumbrell </t>
  </si>
  <si>
    <t xml:space="preserve">Oliver Francis </t>
  </si>
  <si>
    <t xml:space="preserve">Shot Putt / Long Jump / 100m</t>
  </si>
  <si>
    <t xml:space="preserve">Mike Bale </t>
  </si>
  <si>
    <t xml:space="preserve">M60</t>
  </si>
  <si>
    <t xml:space="preserve">Max Andrews </t>
  </si>
  <si>
    <t xml:space="preserve">M Sen</t>
  </si>
  <si>
    <t xml:space="preserve">100m / 400m</t>
  </si>
  <si>
    <t xml:space="preserve">E/HH / HH</t>
  </si>
  <si>
    <t xml:space="preserve">F35</t>
  </si>
  <si>
    <t xml:space="preserve">M55</t>
  </si>
  <si>
    <t xml:space="preserve">Jo Morris</t>
  </si>
  <si>
    <t xml:space="preserve">Shot Putt / Long Jump</t>
  </si>
  <si>
    <t xml:space="preserve">Bradley Eisnor</t>
  </si>
  <si>
    <t xml:space="preserve">M45</t>
  </si>
  <si>
    <t xml:space="preserve">F50</t>
  </si>
  <si>
    <t xml:space="preserve">Javelin</t>
  </si>
  <si>
    <t xml:space="preserve">F60</t>
  </si>
  <si>
    <t xml:space="preserve">Sam Bennett</t>
  </si>
  <si>
    <t xml:space="preserve">1500m / 5000m</t>
  </si>
  <si>
    <t xml:space="preserve">F45</t>
  </si>
  <si>
    <t xml:space="preserve">Wright/Shorter/Muir/Brown</t>
  </si>
  <si>
    <t xml:space="preserve">Mixed</t>
  </si>
  <si>
    <t xml:space="preserve">Hastings</t>
  </si>
  <si>
    <t xml:space="preserve">Tim Popkin</t>
  </si>
  <si>
    <t xml:space="preserve">Shelley Clarke</t>
  </si>
  <si>
    <t xml:space="preserve">Colin Bennett</t>
  </si>
  <si>
    <t xml:space="preserve">Michael Rix</t>
  </si>
  <si>
    <t xml:space="preserve">Worthing</t>
  </si>
  <si>
    <t xml:space="preserve">Kelsey Sutherland</t>
  </si>
  <si>
    <t xml:space="preserve">U20</t>
  </si>
  <si>
    <t xml:space="preserve">Kirsty Nelson</t>
  </si>
  <si>
    <t xml:space="preserve">Scarlet Margaroli</t>
  </si>
  <si>
    <t xml:space="preserve">Mabel Graham-Cameron</t>
  </si>
  <si>
    <t xml:space="preserve">U15</t>
  </si>
  <si>
    <t xml:space="preserve">Amber Purcell</t>
  </si>
  <si>
    <t xml:space="preserve">U17</t>
  </si>
  <si>
    <t xml:space="preserve">Harriet Armstrong</t>
  </si>
  <si>
    <t xml:space="preserve">Eastbourne</t>
  </si>
  <si>
    <t xml:space="preserve">Emmanuel Ogunniyi</t>
  </si>
  <si>
    <t xml:space="preserve">V45</t>
  </si>
  <si>
    <t xml:space="preserve">Simon Powell</t>
  </si>
  <si>
    <t xml:space="preserve">LAC / HHH NS Relay</t>
  </si>
  <si>
    <t xml:space="preserve">Event</t>
  </si>
  <si>
    <t xml:space="preserve">Performance</t>
  </si>
  <si>
    <t xml:space="preserve">4.24</t>
  </si>
  <si>
    <t xml:space="preserve">3.84</t>
  </si>
  <si>
    <t xml:space="preserve">Waste</t>
  </si>
  <si>
    <t xml:space="preserve">Pos.</t>
  </si>
  <si>
    <t xml:space="preserve">Team</t>
  </si>
  <si>
    <t xml:space="preserve">Score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</si>
</sst>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 mmm\ yyyy"/>
    <numFmt numFmtId="166" formatCode="General"/>
    <numFmt numFmtId="167" formatCode="0"/>
    <numFmt numFmtId="168" formatCode="0.00"/>
    <numFmt numFmtId="169" formatCode="@"/>
    <numFmt numFmtId="170" formatCode="mm:ss.0"/>
    <numFmt numFmtId="171" formatCode="0.0"/>
    <numFmt numFmtId="172" formatCode="&quot;TRUE&quot;;&quot;TRUE&quot;;&quot;FALSE&quot;"/>
  </numFmts>
  <fonts count="3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2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 val="true"/>
      <u val="single"/>
      <sz val="10"/>
      <color rgb="FF0000FF"/>
      <name val="Arial"/>
      <family val="2"/>
    </font>
    <font>
      <b val="true"/>
      <sz val="10"/>
      <color rgb="FF0000FF"/>
      <name val="Arial"/>
      <family val="2"/>
    </font>
    <font>
      <sz val="10"/>
      <color rgb="FFFF00FF"/>
      <name val="Arial"/>
      <family val="2"/>
    </font>
    <font>
      <i val="true"/>
      <sz val="8"/>
      <color rgb="FF0000FF"/>
      <name val="Arial"/>
      <family val="2"/>
    </font>
    <font>
      <b val="true"/>
      <u val="single"/>
      <sz val="10"/>
      <color rgb="FFFF00FF"/>
      <name val="Arial"/>
      <family val="2"/>
    </font>
    <font>
      <b val="true"/>
      <sz val="10"/>
      <color rgb="FFFF00FF"/>
      <name val="Arial"/>
      <family val="2"/>
    </font>
    <font>
      <sz val="10"/>
      <color rgb="FF800080"/>
      <name val="Arial"/>
      <family val="2"/>
    </font>
    <font>
      <i val="true"/>
      <sz val="8"/>
      <color rgb="FFFF00FF"/>
      <name val="Arial"/>
      <family val="2"/>
    </font>
    <font>
      <sz val="10"/>
      <color rgb="FF000000"/>
      <name val="Arial"/>
      <family val="2"/>
    </font>
    <font>
      <sz val="10"/>
      <color rgb="FF0066CC"/>
      <name val="Arial"/>
      <family val="2"/>
    </font>
    <font>
      <sz val="20"/>
      <name val="Arial"/>
      <family val="2"/>
    </font>
    <font>
      <b val="true"/>
      <u val="single"/>
      <sz val="12"/>
      <name val="Arial"/>
      <family val="2"/>
    </font>
    <font>
      <b val="true"/>
      <sz val="10"/>
      <name val="Arial"/>
      <family val="2"/>
    </font>
    <font>
      <sz val="8"/>
      <name val="Arial"/>
      <family val="2"/>
    </font>
    <font>
      <sz val="10"/>
      <color rgb="FF333399"/>
      <name val="Arial"/>
      <family val="2"/>
    </font>
    <font>
      <b val="true"/>
      <u val="single"/>
      <sz val="10"/>
      <name val="Arial"/>
      <family val="2"/>
    </font>
    <font>
      <u val="single"/>
      <sz val="10"/>
      <name val="Arial"/>
      <family val="2"/>
    </font>
    <font>
      <b val="true"/>
      <sz val="8"/>
      <name val="Arial"/>
      <family val="2"/>
    </font>
    <font>
      <sz val="12"/>
      <name val="Arial"/>
      <family val="2"/>
    </font>
    <font>
      <sz val="18"/>
      <name val="Arial"/>
      <family val="2"/>
    </font>
    <font>
      <u val="single"/>
      <sz val="20"/>
      <name val="Arial"/>
      <family val="2"/>
    </font>
    <font>
      <b val="true"/>
      <sz val="12"/>
      <name val="Arial"/>
      <family val="2"/>
    </font>
    <font>
      <sz val="10"/>
      <color rgb="FF969696"/>
      <name val="Arial"/>
      <family val="2"/>
    </font>
    <font>
      <sz val="10"/>
      <color rgb="FFFF66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B2B2B2"/>
      </patternFill>
    </fill>
    <fill>
      <patternFill patternType="solid">
        <fgColor rgb="FFB2B2B2"/>
        <bgColor rgb="FFC0C0C0"/>
      </patternFill>
    </fill>
    <fill>
      <patternFill patternType="solid">
        <fgColor rgb="FFFFCC99"/>
        <bgColor rgb="FFC0C0C0"/>
      </patternFill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</fills>
  <borders count="33">
    <border diagonalUp="false" diagonalDown="false">
      <left/>
      <right/>
      <top/>
      <bottom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 style="medium">
        <color rgb="FF212121"/>
      </right>
      <top style="medium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/>
      <right/>
      <top style="thin">
        <color rgb="FF212121"/>
      </top>
      <bottom style="thin">
        <color rgb="FF212121"/>
      </bottom>
      <diagonal/>
    </border>
    <border diagonalUp="false" diagonalDown="false">
      <left style="thin">
        <color rgb="FF212121"/>
      </left>
      <right/>
      <top style="thin">
        <color rgb="FF212121"/>
      </top>
      <bottom style="thin">
        <color rgb="FF212121"/>
      </bottom>
      <diagonal/>
    </border>
    <border diagonalUp="false" diagonalDown="false">
      <left/>
      <right style="thin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/>
      <right style="medium">
        <color rgb="FF212121"/>
      </right>
      <top style="thin">
        <color rgb="FF212121"/>
      </top>
      <bottom style="thin">
        <color rgb="FF212121"/>
      </bottom>
      <diagonal/>
    </border>
    <border diagonalUp="false" diagonalDown="false">
      <left style="medium">
        <color rgb="FF212121"/>
      </left>
      <right/>
      <top style="thin">
        <color rgb="FF212121"/>
      </top>
      <bottom style="medium">
        <color rgb="FF212121"/>
      </bottom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/>
      <right style="medium">
        <color rgb="FF212121"/>
      </right>
      <top style="thin">
        <color rgb="FF212121"/>
      </top>
      <bottom style="medium">
        <color rgb="FF212121"/>
      </bottom>
      <diagonal/>
    </border>
    <border diagonalUp="false" diagonalDown="false">
      <left style="medium">
        <color rgb="FF212121"/>
      </left>
      <right/>
      <top/>
      <bottom/>
      <diagonal/>
    </border>
    <border diagonalUp="false" diagonalDown="false">
      <left/>
      <right style="thin">
        <color rgb="FF212121"/>
      </right>
      <top/>
      <bottom/>
      <diagonal/>
    </border>
    <border diagonalUp="false" diagonalDown="false">
      <left style="thin">
        <color rgb="FF212121"/>
      </left>
      <right/>
      <top/>
      <bottom/>
      <diagonal/>
    </border>
    <border diagonalUp="false" diagonalDown="false">
      <left/>
      <right style="medium">
        <color rgb="FF212121"/>
      </right>
      <top/>
      <bottom/>
      <diagonal/>
    </border>
    <border diagonalUp="false" diagonalDown="false">
      <left/>
      <right/>
      <top/>
      <bottom style="medium">
        <color rgb="FF212121"/>
      </bottom>
      <diagonal/>
    </border>
    <border diagonalUp="false" diagonalDown="false">
      <left style="medium">
        <color rgb="FF212121"/>
      </left>
      <right/>
      <top/>
      <bottom style="medium">
        <color rgb="FF212121"/>
      </bottom>
      <diagonal/>
    </border>
    <border diagonalUp="false" diagonalDown="false">
      <left/>
      <right style="thin">
        <color rgb="FF212121"/>
      </right>
      <top/>
      <bottom style="medium">
        <color rgb="FF212121"/>
      </bottom>
      <diagonal/>
    </border>
    <border diagonalUp="false" diagonalDown="false">
      <left style="thin">
        <color rgb="FF212121"/>
      </left>
      <right/>
      <top/>
      <bottom style="medium">
        <color rgb="FF212121"/>
      </bottom>
      <diagonal/>
    </border>
    <border diagonalUp="false" diagonalDown="false">
      <left style="medium">
        <color rgb="FF212121"/>
      </left>
      <right/>
      <top/>
      <bottom style="thin">
        <color rgb="FF212121"/>
      </bottom>
      <diagonal/>
    </border>
    <border diagonalUp="false" diagonalDown="false">
      <left/>
      <right style="thin">
        <color rgb="FF212121"/>
      </right>
      <top/>
      <bottom style="thin">
        <color rgb="FF212121"/>
      </bottom>
      <diagonal/>
    </border>
    <border diagonalUp="false" diagonalDown="false">
      <left style="thin">
        <color rgb="FF212121"/>
      </left>
      <right/>
      <top/>
      <bottom style="thin">
        <color rgb="FF212121"/>
      </bottom>
      <diagonal/>
    </border>
    <border diagonalUp="false" diagonalDown="false">
      <left/>
      <right style="medium">
        <color rgb="FF212121"/>
      </right>
      <top/>
      <bottom style="thin">
        <color rgb="FF212121"/>
      </bottom>
      <diagonal/>
    </border>
    <border diagonalUp="false" diagonalDown="false">
      <left/>
      <right style="medium">
        <color rgb="FF212121"/>
      </right>
      <top/>
      <bottom style="medium">
        <color rgb="FF212121"/>
      </bottom>
      <diagonal/>
    </border>
    <border diagonalUp="false" diagonalDown="false">
      <left style="medium">
        <color rgb="FF212121"/>
      </left>
      <right/>
      <top style="medium">
        <color rgb="FF212121"/>
      </top>
      <bottom/>
      <diagonal/>
    </border>
    <border diagonalUp="false" diagonalDown="false">
      <left/>
      <right/>
      <top style="medium">
        <color rgb="FF212121"/>
      </top>
      <bottom/>
      <diagonal/>
    </border>
    <border diagonalUp="false" diagonalDown="false">
      <left/>
      <right style="medium">
        <color rgb="FF212121"/>
      </right>
      <top style="medium">
        <color rgb="FF212121"/>
      </top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212121"/>
      </left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 style="thin">
        <color rgb="FF212121"/>
      </right>
      <top/>
      <bottom/>
      <diagonal/>
    </border>
    <border diagonalUp="false" diagonalDown="false"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 diagonalUp="false" diagonalDown="false">
      <left/>
      <right/>
      <top style="thin">
        <color rgb="FF212121"/>
      </top>
      <bottom/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0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2" borderId="0" xfId="2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4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0" borderId="1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0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4" fillId="2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0" xfId="2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7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8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2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1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0" fillId="2" borderId="2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2" borderId="2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2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12" fillId="2" borderId="3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4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8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2" fillId="2" borderId="1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1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3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6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1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0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4" fillId="2" borderId="2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2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2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2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2" borderId="2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2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2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2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2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9" fillId="2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2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2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26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2" borderId="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2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2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0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1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2" borderId="15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16" fillId="2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6" fillId="2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9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9" fillId="2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9" fillId="2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2" borderId="2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7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0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2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2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9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1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20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20" fillId="2" borderId="2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3" borderId="2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1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1" fontId="0" fillId="3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3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3" borderId="2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1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3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2" borderId="0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2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7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9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4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0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0" fillId="4" borderId="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20" fillId="4" borderId="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8" fontId="2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24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0" fillId="4" borderId="1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19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21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2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20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2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4" borderId="0" xfId="0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20" fillId="4" borderId="2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4" borderId="29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4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20" fillId="4" borderId="2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4" borderId="2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4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20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0" borderId="28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0" borderId="3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4" borderId="1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3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4" borderId="2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4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3" fillId="4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7" fontId="0" fillId="4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4" borderId="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7" fontId="0" fillId="4" borderId="6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9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5" fillId="0" borderId="0" xfId="0" applyFont="true" applyBorder="false" applyAlignment="true" applyProtection="true">
      <alignment horizontal="left" vertical="bottom" textRotation="0" wrapText="false" indent="1" shrinkToFit="false"/>
      <protection locked="false" hidden="false"/>
    </xf>
    <xf numFmtId="164" fontId="2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2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5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8" fillId="2" borderId="0" xfId="0" applyFont="true" applyBorder="false" applyAlignment="true" applyProtection="true">
      <alignment horizontal="left" vertical="center" textRotation="0" wrapText="false" indent="1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25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3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2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25" fillId="0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25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6" fontId="2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2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25" fillId="2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9" fontId="18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70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0" xfId="0" applyFont="true" applyBorder="false" applyAlignment="true" applyProtection="true">
      <alignment horizontal="right" vertical="bottom" textRotation="0" wrapText="false" indent="0" shrinkToFit="false"/>
      <protection locked="false" hidden="false"/>
    </xf>
    <xf numFmtId="169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2" fillId="2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9" fontId="22" fillId="2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8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top" textRotation="18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top" textRotation="180" wrapText="false" indent="0" shrinkToFit="false"/>
      <protection locked="true" hidden="false"/>
    </xf>
    <xf numFmtId="167" fontId="2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top" textRotation="18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3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5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5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0" fillId="6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6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6" borderId="0" xfId="0" applyFont="fals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0" fillId="0" borderId="5" xfId="0" applyFont="false" applyBorder="true" applyAlignment="true" applyProtection="true">
      <alignment horizontal="left" vertical="top" textRotation="0" wrapText="true" indent="0" shrinkToFit="false"/>
      <protection locked="true" hidden="false"/>
    </xf>
    <xf numFmtId="169" fontId="0" fillId="6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4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4" borderId="1" xfId="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0" fillId="4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0" fillId="4" borderId="0" xfId="0" applyFont="fals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u13 Meeting Blank 6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B2B2B2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1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G43"/>
  <sheetViews>
    <sheetView showFormulas="false" showGridLines="false" showRowColHeaders="true" showZeros="false" rightToLeft="false" tabSelected="false" showOutlineSymbols="true" defaultGridColor="true" view="normal" topLeftCell="A1" colorId="64" zoomScale="110" zoomScaleNormal="110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G39" activeCellId="0" sqref="G3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2.28"/>
    <col collapsed="false" customWidth="true" hidden="false" outlineLevel="0" max="2" min="2" style="1" width="12.12"/>
    <col collapsed="false" customWidth="true" hidden="false" outlineLevel="0" max="3" min="3" style="1" width="13.12"/>
    <col collapsed="false" customWidth="true" hidden="false" outlineLevel="0" max="4" min="4" style="1" width="4.13"/>
    <col collapsed="false" customWidth="true" hidden="false" outlineLevel="0" max="5" min="5" style="1" width="13.12"/>
    <col collapsed="false" customWidth="true" hidden="false" outlineLevel="0" max="6" min="6" style="1" width="4.13"/>
    <col collapsed="false" customWidth="true" hidden="false" outlineLevel="0" max="7" min="7" style="1" width="13.12"/>
    <col collapsed="false" customWidth="true" hidden="false" outlineLevel="0" max="8" min="8" style="1" width="4.13"/>
    <col collapsed="false" customWidth="true" hidden="false" outlineLevel="0" max="9" min="9" style="1" width="13.12"/>
    <col collapsed="false" customWidth="true" hidden="false" outlineLevel="0" max="10" min="10" style="1" width="4.13"/>
    <col collapsed="false" customWidth="true" hidden="false" outlineLevel="0" max="11" min="11" style="1" width="13.12"/>
    <col collapsed="false" customWidth="true" hidden="false" outlineLevel="0" max="12" min="12" style="1" width="4.13"/>
    <col collapsed="false" customWidth="true" hidden="false" outlineLevel="0" max="13" min="13" style="1" width="13.12"/>
    <col collapsed="false" customWidth="true" hidden="false" outlineLevel="0" max="14" min="14" style="1" width="4.13"/>
    <col collapsed="false" customWidth="true" hidden="false" outlineLevel="0" max="15" min="15" style="1" width="13.12"/>
    <col collapsed="false" customWidth="true" hidden="false" outlineLevel="0" max="16" min="16" style="1" width="4.13"/>
    <col collapsed="false" customWidth="true" hidden="false" outlineLevel="0" max="17" min="17" style="1" width="13.12"/>
    <col collapsed="false" customWidth="true" hidden="false" outlineLevel="0" max="18" min="18" style="1" width="4.13"/>
    <col collapsed="false" customWidth="true" hidden="false" outlineLevel="0" max="19" min="19" style="1" width="13.12"/>
    <col collapsed="false" customWidth="true" hidden="false" outlineLevel="0" max="20" min="20" style="1" width="4.13"/>
    <col collapsed="false" customWidth="true" hidden="false" outlineLevel="0" max="21" min="21" style="1" width="13.12"/>
    <col collapsed="false" customWidth="true" hidden="false" outlineLevel="0" max="22" min="22" style="1" width="4.13"/>
    <col collapsed="false" customWidth="true" hidden="false" outlineLevel="0" max="23" min="23" style="1" width="13.12"/>
    <col collapsed="false" customWidth="true" hidden="false" outlineLevel="0" max="24" min="24" style="1" width="4.13"/>
    <col collapsed="false" customWidth="true" hidden="false" outlineLevel="0" max="25" min="25" style="1" width="13.12"/>
    <col collapsed="false" customWidth="true" hidden="false" outlineLevel="0" max="26" min="26" style="1" width="4.56"/>
    <col collapsed="false" customWidth="true" hidden="false" outlineLevel="0" max="27" min="27" style="1" width="13.12"/>
    <col collapsed="false" customWidth="true" hidden="false" outlineLevel="0" max="28" min="28" style="1" width="4.56"/>
    <col collapsed="false" customWidth="true" hidden="false" outlineLevel="0" max="29" min="29" style="1" width="13.12"/>
    <col collapsed="false" customWidth="true" hidden="false" outlineLevel="0" max="30" min="30" style="1" width="4.56"/>
    <col collapsed="false" customWidth="true" hidden="false" outlineLevel="0" max="31" min="31" style="1" width="13.12"/>
    <col collapsed="false" customWidth="true" hidden="false" outlineLevel="0" max="32" min="32" style="1" width="4.56"/>
    <col collapsed="false" customWidth="true" hidden="false" outlineLevel="0" max="33" min="33" style="1" width="13.12"/>
    <col collapsed="false" customWidth="true" hidden="false" outlineLevel="0" max="34" min="34" style="1" width="4.56"/>
    <col collapsed="false" customWidth="true" hidden="false" outlineLevel="0" max="35" min="35" style="1" width="13.12"/>
    <col collapsed="false" customWidth="true" hidden="false" outlineLevel="0" max="36" min="36" style="1" width="4.56"/>
    <col collapsed="false" customWidth="true" hidden="false" outlineLevel="0" max="37" min="37" style="1" width="13.12"/>
    <col collapsed="false" customWidth="true" hidden="false" outlineLevel="0" max="38" min="38" style="1" width="4.56"/>
    <col collapsed="false" customWidth="true" hidden="false" outlineLevel="0" max="39" min="39" style="1" width="13.12"/>
    <col collapsed="false" customWidth="true" hidden="false" outlineLevel="0" max="40" min="40" style="1" width="4.56"/>
    <col collapsed="false" customWidth="true" hidden="false" outlineLevel="0" max="41" min="41" style="1" width="13.12"/>
    <col collapsed="false" customWidth="true" hidden="false" outlineLevel="0" max="42" min="42" style="1" width="4.56"/>
    <col collapsed="false" customWidth="true" hidden="false" outlineLevel="0" max="43" min="43" style="1" width="13.12"/>
    <col collapsed="false" customWidth="true" hidden="false" outlineLevel="0" max="44" min="44" style="1" width="4.56"/>
    <col collapsed="false" customWidth="true" hidden="false" outlineLevel="0" max="45" min="45" style="1" width="13.12"/>
    <col collapsed="false" customWidth="true" hidden="false" outlineLevel="0" max="46" min="46" style="1" width="4.56"/>
    <col collapsed="false" customWidth="true" hidden="false" outlineLevel="0" max="47" min="47" style="1" width="13.12"/>
    <col collapsed="false" customWidth="true" hidden="false" outlineLevel="0" max="48" min="48" style="1" width="4.56"/>
    <col collapsed="false" customWidth="true" hidden="false" outlineLevel="0" max="49" min="49" style="1" width="13.12"/>
    <col collapsed="false" customWidth="true" hidden="false" outlineLevel="0" max="50" min="50" style="1" width="4.56"/>
    <col collapsed="false" customWidth="true" hidden="false" outlineLevel="0" max="51" min="51" style="1" width="13.12"/>
    <col collapsed="false" customWidth="true" hidden="false" outlineLevel="0" max="52" min="52" style="1" width="4.56"/>
    <col collapsed="false" customWidth="true" hidden="false" outlineLevel="0" max="53" min="53" style="1" width="13.12"/>
    <col collapsed="false" customWidth="true" hidden="false" outlineLevel="0" max="54" min="54" style="1" width="4.56"/>
    <col collapsed="false" customWidth="true" hidden="false" outlineLevel="0" max="55" min="55" style="1" width="13.12"/>
    <col collapsed="false" customWidth="true" hidden="false" outlineLevel="0" max="56" min="56" style="1" width="4.56"/>
    <col collapsed="false" customWidth="true" hidden="false" outlineLevel="0" max="57" min="57" style="1" width="13.12"/>
    <col collapsed="false" customWidth="true" hidden="false" outlineLevel="0" max="58" min="58" style="1" width="4.56"/>
    <col collapsed="false" customWidth="false" hidden="false" outlineLevel="0" max="257" min="59" style="1" width="9.13"/>
  </cols>
  <sheetData>
    <row r="1" customFormat="false" ht="26.25" hidden="false" customHeight="true" outlineLevel="0" collapsed="false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  <c r="I1" s="4"/>
      <c r="J1" s="4"/>
      <c r="K1" s="4"/>
      <c r="L1" s="4"/>
      <c r="M1" s="3" t="s">
        <v>3</v>
      </c>
      <c r="N1" s="2"/>
      <c r="O1" s="5" t="n">
        <v>44403</v>
      </c>
      <c r="P1" s="5"/>
      <c r="Q1" s="5"/>
      <c r="R1" s="5"/>
      <c r="S1" s="2"/>
      <c r="T1" s="3"/>
      <c r="U1" s="6"/>
      <c r="V1" s="6"/>
      <c r="W1" s="6"/>
      <c r="X1" s="6"/>
      <c r="Y1" s="6"/>
      <c r="Z1" s="7"/>
      <c r="AA1" s="6"/>
      <c r="AB1" s="6"/>
      <c r="AC1" s="6"/>
      <c r="AD1" s="6"/>
      <c r="AE1" s="7"/>
      <c r="AF1" s="7"/>
      <c r="AG1" s="7"/>
      <c r="AH1" s="7"/>
      <c r="AI1" s="6"/>
      <c r="AJ1" s="6"/>
      <c r="AK1" s="8"/>
      <c r="AL1" s="8"/>
      <c r="AM1" s="8"/>
      <c r="AN1" s="8"/>
      <c r="AO1" s="8"/>
      <c r="AP1" s="8"/>
      <c r="AQ1" s="6"/>
      <c r="AR1" s="6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</row>
    <row r="2" customFormat="false" ht="13.5" hidden="false" customHeight="true" outlineLevel="0" collapsed="false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="12" customFormat="true" ht="12.75" hidden="false" customHeight="true" outlineLevel="0" collapsed="false">
      <c r="A3" s="9"/>
      <c r="B3" s="10"/>
      <c r="C3" s="11" t="s">
        <v>4</v>
      </c>
      <c r="D3" s="11"/>
      <c r="E3" s="11"/>
      <c r="F3" s="11"/>
      <c r="G3" s="11"/>
      <c r="H3" s="11"/>
      <c r="I3" s="11"/>
      <c r="J3" s="11"/>
      <c r="K3" s="11" t="s">
        <v>5</v>
      </c>
      <c r="L3" s="11"/>
      <c r="M3" s="11"/>
      <c r="N3" s="11"/>
      <c r="O3" s="11"/>
      <c r="P3" s="11"/>
      <c r="Q3" s="11"/>
      <c r="R3" s="11"/>
      <c r="S3" s="11" t="s">
        <v>6</v>
      </c>
      <c r="T3" s="11"/>
      <c r="U3" s="11"/>
      <c r="V3" s="11"/>
      <c r="W3" s="11"/>
      <c r="X3" s="11"/>
      <c r="Y3" s="11"/>
      <c r="Z3" s="11"/>
      <c r="AA3" s="11" t="s">
        <v>7</v>
      </c>
      <c r="AB3" s="11"/>
      <c r="AC3" s="11"/>
      <c r="AD3" s="11"/>
      <c r="AE3" s="11"/>
      <c r="AF3" s="11"/>
      <c r="AG3" s="11"/>
      <c r="AH3" s="11"/>
      <c r="AI3" s="11" t="s">
        <v>8</v>
      </c>
      <c r="AJ3" s="11"/>
      <c r="AK3" s="11"/>
      <c r="AL3" s="11"/>
      <c r="AM3" s="11"/>
      <c r="AN3" s="11"/>
      <c r="AO3" s="11"/>
      <c r="AP3" s="11"/>
      <c r="AQ3" s="11" t="s">
        <v>9</v>
      </c>
      <c r="AR3" s="11"/>
      <c r="AS3" s="11"/>
      <c r="AT3" s="11"/>
      <c r="AU3" s="11"/>
      <c r="AV3" s="11"/>
      <c r="AW3" s="11"/>
      <c r="AX3" s="11"/>
      <c r="AY3" s="11" t="s">
        <v>10</v>
      </c>
      <c r="AZ3" s="11"/>
      <c r="BA3" s="11"/>
      <c r="BB3" s="11"/>
      <c r="BC3" s="11"/>
      <c r="BD3" s="11"/>
      <c r="BE3" s="11"/>
      <c r="BF3" s="11"/>
      <c r="BG3" s="9"/>
    </row>
    <row r="4" s="12" customFormat="true" ht="12.75" hidden="true" customHeight="true" outlineLevel="0" collapsed="false">
      <c r="A4" s="9"/>
      <c r="B4" s="10"/>
      <c r="C4" s="13" t="str">
        <f aca="false">$C$3</f>
        <v>Arena 80</v>
      </c>
      <c r="D4" s="13" t="str">
        <f aca="false">$C$3</f>
        <v>Arena 80</v>
      </c>
      <c r="E4" s="13" t="str">
        <f aca="false">$C$3</f>
        <v>Arena 80</v>
      </c>
      <c r="F4" s="13" t="str">
        <f aca="false">$C$3</f>
        <v>Arena 80</v>
      </c>
      <c r="G4" s="13" t="str">
        <f aca="false">$C$3</f>
        <v>Arena 80</v>
      </c>
      <c r="H4" s="13" t="str">
        <f aca="false">$C$3</f>
        <v>Arena 80</v>
      </c>
      <c r="I4" s="13" t="str">
        <f aca="false">$C$3</f>
        <v>Arena 80</v>
      </c>
      <c r="J4" s="13" t="str">
        <f aca="false">$C$3</f>
        <v>Arena 80</v>
      </c>
      <c r="K4" s="13" t="str">
        <f aca="false">$K$3</f>
        <v>Brighton &amp; Hove AC</v>
      </c>
      <c r="L4" s="13" t="str">
        <f aca="false">$K$3</f>
        <v>Brighton &amp; Hove AC</v>
      </c>
      <c r="M4" s="13" t="str">
        <f aca="false">$K$3</f>
        <v>Brighton &amp; Hove AC</v>
      </c>
      <c r="N4" s="13" t="str">
        <f aca="false">$K$3</f>
        <v>Brighton &amp; Hove AC</v>
      </c>
      <c r="O4" s="13" t="str">
        <f aca="false">$K$3</f>
        <v>Brighton &amp; Hove AC</v>
      </c>
      <c r="P4" s="13" t="str">
        <f aca="false">$K$3</f>
        <v>Brighton &amp; Hove AC</v>
      </c>
      <c r="Q4" s="13" t="str">
        <f aca="false">$K$3</f>
        <v>Brighton &amp; Hove AC</v>
      </c>
      <c r="R4" s="13" t="str">
        <f aca="false">$K$3</f>
        <v>Brighton &amp; Hove AC</v>
      </c>
      <c r="S4" s="13" t="str">
        <f aca="false">$S$3</f>
        <v>Crawley AC</v>
      </c>
      <c r="T4" s="13" t="str">
        <f aca="false">$S$3</f>
        <v>Crawley AC</v>
      </c>
      <c r="U4" s="13" t="str">
        <f aca="false">$S$3</f>
        <v>Crawley AC</v>
      </c>
      <c r="V4" s="13" t="str">
        <f aca="false">$S$3</f>
        <v>Crawley AC</v>
      </c>
      <c r="W4" s="13" t="str">
        <f aca="false">$S$3</f>
        <v>Crawley AC</v>
      </c>
      <c r="X4" s="13" t="str">
        <f aca="false">$S$3</f>
        <v>Crawley AC</v>
      </c>
      <c r="Y4" s="13" t="str">
        <f aca="false">$S$3</f>
        <v>Crawley AC</v>
      </c>
      <c r="Z4" s="13" t="str">
        <f aca="false">$S$3</f>
        <v>Crawley AC</v>
      </c>
      <c r="AA4" s="13" t="str">
        <f aca="false">$AA$3</f>
        <v>Eastbourne &amp; Hailsham</v>
      </c>
      <c r="AB4" s="13" t="str">
        <f aca="false">$AA$3</f>
        <v>Eastbourne &amp; Hailsham</v>
      </c>
      <c r="AC4" s="13" t="str">
        <f aca="false">$AA$3</f>
        <v>Eastbourne &amp; Hailsham</v>
      </c>
      <c r="AD4" s="13" t="str">
        <f aca="false">$AA$3</f>
        <v>Eastbourne &amp; Hailsham</v>
      </c>
      <c r="AE4" s="13" t="str">
        <f aca="false">$AA$3</f>
        <v>Eastbourne &amp; Hailsham</v>
      </c>
      <c r="AF4" s="13" t="str">
        <f aca="false">$AA$3</f>
        <v>Eastbourne &amp; Hailsham</v>
      </c>
      <c r="AG4" s="13" t="str">
        <f aca="false">$AA$3</f>
        <v>Eastbourne &amp; Hailsham</v>
      </c>
      <c r="AH4" s="13" t="str">
        <f aca="false">$AA$3</f>
        <v>Eastbourne &amp; Hailsham</v>
      </c>
      <c r="AI4" s="13" t="str">
        <f aca="false">$AI$3</f>
        <v>Hastings AC</v>
      </c>
      <c r="AJ4" s="13" t="str">
        <f aca="false">$AI$3</f>
        <v>Hastings AC</v>
      </c>
      <c r="AK4" s="13" t="str">
        <f aca="false">$AI$3</f>
        <v>Hastings AC</v>
      </c>
      <c r="AL4" s="13" t="str">
        <f aca="false">$AI$3</f>
        <v>Hastings AC</v>
      </c>
      <c r="AM4" s="13" t="str">
        <f aca="false">$AI$3</f>
        <v>Hastings AC</v>
      </c>
      <c r="AN4" s="13" t="str">
        <f aca="false">$AI$3</f>
        <v>Hastings AC</v>
      </c>
      <c r="AO4" s="13" t="str">
        <f aca="false">$AI$3</f>
        <v>Hastings AC</v>
      </c>
      <c r="AP4" s="13" t="str">
        <f aca="false">$AI$3</f>
        <v>Hastings AC</v>
      </c>
      <c r="AQ4" s="13" t="str">
        <f aca="false">$AQ$3</f>
        <v>Haywards Heath &amp; Lewes</v>
      </c>
      <c r="AR4" s="13" t="str">
        <f aca="false">$AQ$3</f>
        <v>Haywards Heath &amp; Lewes</v>
      </c>
      <c r="AS4" s="13" t="str">
        <f aca="false">$AQ$3</f>
        <v>Haywards Heath &amp; Lewes</v>
      </c>
      <c r="AT4" s="13" t="str">
        <f aca="false">$AQ$3</f>
        <v>Haywards Heath &amp; Lewes</v>
      </c>
      <c r="AU4" s="13" t="str">
        <f aca="false">$AQ$3</f>
        <v>Haywards Heath &amp; Lewes</v>
      </c>
      <c r="AV4" s="13" t="str">
        <f aca="false">$AQ$3</f>
        <v>Haywards Heath &amp; Lewes</v>
      </c>
      <c r="AW4" s="13" t="str">
        <f aca="false">$AQ$3</f>
        <v>Haywards Heath &amp; Lewes</v>
      </c>
      <c r="AX4" s="13" t="str">
        <f aca="false">$AQ$3</f>
        <v>Haywards Heath &amp; Lewes</v>
      </c>
      <c r="AY4" s="13" t="str">
        <f aca="false">$AY$3</f>
        <v>Worthing </v>
      </c>
      <c r="AZ4" s="13" t="str">
        <f aca="false">$AY$3</f>
        <v>Worthing </v>
      </c>
      <c r="BA4" s="13" t="str">
        <f aca="false">$AY$3</f>
        <v>Worthing </v>
      </c>
      <c r="BB4" s="13" t="str">
        <f aca="false">$AY$3</f>
        <v>Worthing </v>
      </c>
      <c r="BC4" s="13" t="str">
        <f aca="false">$AY$3</f>
        <v>Worthing </v>
      </c>
      <c r="BD4" s="13" t="str">
        <f aca="false">$AY$3</f>
        <v>Worthing </v>
      </c>
      <c r="BE4" s="13" t="str">
        <f aca="false">$AY$3</f>
        <v>Worthing </v>
      </c>
      <c r="BF4" s="13" t="str">
        <f aca="false">$AY$3</f>
        <v>Worthing </v>
      </c>
      <c r="BG4" s="9"/>
    </row>
    <row r="5" s="12" customFormat="true" ht="14.25" hidden="false" customHeight="true" outlineLevel="0" collapsed="false">
      <c r="A5" s="9"/>
      <c r="B5" s="10"/>
      <c r="C5" s="14" t="s">
        <v>11</v>
      </c>
      <c r="D5" s="15"/>
      <c r="E5" s="16" t="s">
        <v>12</v>
      </c>
      <c r="F5" s="17"/>
      <c r="G5" s="16" t="n">
        <v>10</v>
      </c>
      <c r="H5" s="17"/>
      <c r="I5" s="15" t="n">
        <v>8</v>
      </c>
      <c r="J5" s="18"/>
      <c r="K5" s="14" t="s">
        <v>13</v>
      </c>
      <c r="L5" s="15"/>
      <c r="M5" s="16" t="s">
        <v>14</v>
      </c>
      <c r="N5" s="17"/>
      <c r="O5" s="16" t="n">
        <v>11</v>
      </c>
      <c r="P5" s="17"/>
      <c r="Q5" s="15" t="n">
        <v>1</v>
      </c>
      <c r="R5" s="18"/>
      <c r="S5" s="14" t="s">
        <v>15</v>
      </c>
      <c r="T5" s="15"/>
      <c r="U5" s="16" t="s">
        <v>16</v>
      </c>
      <c r="V5" s="17"/>
      <c r="W5" s="16" t="n">
        <v>15</v>
      </c>
      <c r="X5" s="17"/>
      <c r="Y5" s="15" t="n">
        <v>5</v>
      </c>
      <c r="Z5" s="18"/>
      <c r="AA5" s="14" t="s">
        <v>17</v>
      </c>
      <c r="AB5" s="15"/>
      <c r="AC5" s="16" t="s">
        <v>18</v>
      </c>
      <c r="AD5" s="17"/>
      <c r="AE5" s="16" t="n">
        <v>14</v>
      </c>
      <c r="AF5" s="17"/>
      <c r="AG5" s="15" t="n">
        <v>4</v>
      </c>
      <c r="AH5" s="18"/>
      <c r="AI5" s="14" t="s">
        <v>19</v>
      </c>
      <c r="AJ5" s="15"/>
      <c r="AK5" s="16" t="s">
        <v>20</v>
      </c>
      <c r="AL5" s="17"/>
      <c r="AM5" s="16" t="n">
        <v>16</v>
      </c>
      <c r="AN5" s="17"/>
      <c r="AO5" s="15" t="n">
        <v>6</v>
      </c>
      <c r="AP5" s="18"/>
      <c r="AQ5" s="14" t="s">
        <v>21</v>
      </c>
      <c r="AR5" s="15"/>
      <c r="AS5" s="16" t="s">
        <v>22</v>
      </c>
      <c r="AT5" s="17"/>
      <c r="AU5" s="16" t="n">
        <v>17</v>
      </c>
      <c r="AV5" s="17"/>
      <c r="AW5" s="15" t="n">
        <v>7</v>
      </c>
      <c r="AX5" s="18"/>
      <c r="AY5" s="14" t="s">
        <v>23</v>
      </c>
      <c r="AZ5" s="15"/>
      <c r="BA5" s="16" t="s">
        <v>24</v>
      </c>
      <c r="BB5" s="17"/>
      <c r="BC5" s="16" t="n">
        <v>12</v>
      </c>
      <c r="BD5" s="17"/>
      <c r="BE5" s="15" t="n">
        <v>2</v>
      </c>
      <c r="BF5" s="18"/>
      <c r="BG5" s="9"/>
    </row>
    <row r="6" customFormat="false" ht="13.5" hidden="false" customHeight="true" outlineLevel="0" collapsed="false">
      <c r="A6" s="8"/>
      <c r="B6" s="10" t="s">
        <v>25</v>
      </c>
      <c r="C6" s="19" t="s">
        <v>11</v>
      </c>
      <c r="D6" s="19"/>
      <c r="E6" s="20" t="s">
        <v>13</v>
      </c>
      <c r="F6" s="20"/>
      <c r="G6" s="20" t="s">
        <v>26</v>
      </c>
      <c r="H6" s="20"/>
      <c r="I6" s="21" t="s">
        <v>27</v>
      </c>
      <c r="J6" s="21"/>
      <c r="K6" s="19" t="s">
        <v>11</v>
      </c>
      <c r="L6" s="19"/>
      <c r="M6" s="20" t="s">
        <v>13</v>
      </c>
      <c r="N6" s="20"/>
      <c r="O6" s="20" t="s">
        <v>26</v>
      </c>
      <c r="P6" s="20"/>
      <c r="Q6" s="21" t="s">
        <v>27</v>
      </c>
      <c r="R6" s="21"/>
      <c r="S6" s="19" t="s">
        <v>11</v>
      </c>
      <c r="T6" s="19"/>
      <c r="U6" s="20" t="s">
        <v>13</v>
      </c>
      <c r="V6" s="20"/>
      <c r="W6" s="20" t="s">
        <v>26</v>
      </c>
      <c r="X6" s="20"/>
      <c r="Y6" s="21" t="s">
        <v>27</v>
      </c>
      <c r="Z6" s="21"/>
      <c r="AA6" s="19" t="s">
        <v>11</v>
      </c>
      <c r="AB6" s="19"/>
      <c r="AC6" s="20" t="s">
        <v>13</v>
      </c>
      <c r="AD6" s="20"/>
      <c r="AE6" s="20" t="s">
        <v>26</v>
      </c>
      <c r="AF6" s="20"/>
      <c r="AG6" s="21" t="s">
        <v>27</v>
      </c>
      <c r="AH6" s="21"/>
      <c r="AI6" s="19" t="s">
        <v>11</v>
      </c>
      <c r="AJ6" s="19"/>
      <c r="AK6" s="20" t="s">
        <v>13</v>
      </c>
      <c r="AL6" s="20"/>
      <c r="AM6" s="20" t="s">
        <v>26</v>
      </c>
      <c r="AN6" s="20"/>
      <c r="AO6" s="21" t="s">
        <v>27</v>
      </c>
      <c r="AP6" s="21"/>
      <c r="AQ6" s="19" t="s">
        <v>11</v>
      </c>
      <c r="AR6" s="19"/>
      <c r="AS6" s="20" t="s">
        <v>13</v>
      </c>
      <c r="AT6" s="20"/>
      <c r="AU6" s="20" t="s">
        <v>26</v>
      </c>
      <c r="AV6" s="20"/>
      <c r="AW6" s="21" t="s">
        <v>27</v>
      </c>
      <c r="AX6" s="21"/>
      <c r="AY6" s="19" t="s">
        <v>11</v>
      </c>
      <c r="AZ6" s="19"/>
      <c r="BA6" s="20" t="s">
        <v>13</v>
      </c>
      <c r="BB6" s="20"/>
      <c r="BC6" s="20" t="s">
        <v>26</v>
      </c>
      <c r="BD6" s="20"/>
      <c r="BE6" s="21" t="s">
        <v>27</v>
      </c>
      <c r="BF6" s="21"/>
      <c r="BG6" s="8"/>
    </row>
    <row r="7" customFormat="false" ht="12.75" hidden="false" customHeight="true" outlineLevel="0" collapsed="false">
      <c r="A7" s="8"/>
      <c r="B7" s="9" t="s">
        <v>28</v>
      </c>
      <c r="C7" s="22"/>
      <c r="D7" s="23"/>
      <c r="E7" s="24"/>
      <c r="F7" s="25"/>
      <c r="G7" s="26"/>
      <c r="H7" s="23"/>
      <c r="I7" s="26"/>
      <c r="J7" s="27"/>
      <c r="K7" s="22"/>
      <c r="L7" s="23"/>
      <c r="M7" s="24"/>
      <c r="N7" s="25"/>
      <c r="O7" s="26" t="s">
        <v>29</v>
      </c>
      <c r="P7" s="28"/>
      <c r="Q7" s="26"/>
      <c r="R7" s="27"/>
      <c r="S7" s="22"/>
      <c r="T7" s="23"/>
      <c r="U7" s="24"/>
      <c r="V7" s="25"/>
      <c r="W7" s="26"/>
      <c r="X7" s="28"/>
      <c r="Y7" s="26"/>
      <c r="Z7" s="27"/>
      <c r="AA7" s="22" t="s">
        <v>30</v>
      </c>
      <c r="AB7" s="23"/>
      <c r="AC7" s="24"/>
      <c r="AD7" s="25"/>
      <c r="AE7" s="26"/>
      <c r="AF7" s="28"/>
      <c r="AG7" s="26"/>
      <c r="AH7" s="27"/>
      <c r="AI7" s="22"/>
      <c r="AJ7" s="23"/>
      <c r="AK7" s="24"/>
      <c r="AL7" s="25"/>
      <c r="AM7" s="26"/>
      <c r="AN7" s="28"/>
      <c r="AO7" s="26" t="s">
        <v>31</v>
      </c>
      <c r="AP7" s="27"/>
      <c r="AQ7" s="22" t="s">
        <v>32</v>
      </c>
      <c r="AR7" s="23"/>
      <c r="AS7" s="24"/>
      <c r="AT7" s="25"/>
      <c r="AU7" s="26" t="s">
        <v>33</v>
      </c>
      <c r="AV7" s="28"/>
      <c r="AW7" s="26" t="s">
        <v>34</v>
      </c>
      <c r="AX7" s="27"/>
      <c r="AY7" s="22"/>
      <c r="AZ7" s="23"/>
      <c r="BA7" s="24"/>
      <c r="BB7" s="25"/>
      <c r="BC7" s="26"/>
      <c r="BD7" s="28"/>
      <c r="BE7" s="26"/>
      <c r="BF7" s="27"/>
      <c r="BG7" s="8"/>
    </row>
    <row r="8" customFormat="false" ht="12.75" hidden="false" customHeight="true" outlineLevel="0" collapsed="false">
      <c r="A8" s="8"/>
      <c r="B8" s="9" t="s">
        <v>35</v>
      </c>
      <c r="C8" s="22"/>
      <c r="D8" s="23"/>
      <c r="E8" s="24"/>
      <c r="F8" s="25"/>
      <c r="G8" s="26" t="s">
        <v>36</v>
      </c>
      <c r="H8" s="23"/>
      <c r="I8" s="29"/>
      <c r="J8" s="30"/>
      <c r="K8" s="22" t="s">
        <v>37</v>
      </c>
      <c r="L8" s="23"/>
      <c r="M8" s="24"/>
      <c r="N8" s="25"/>
      <c r="O8" s="26"/>
      <c r="P8" s="28"/>
      <c r="Q8" s="29"/>
      <c r="R8" s="30"/>
      <c r="S8" s="22"/>
      <c r="T8" s="23"/>
      <c r="U8" s="24"/>
      <c r="V8" s="25"/>
      <c r="W8" s="26"/>
      <c r="X8" s="28"/>
      <c r="Y8" s="29"/>
      <c r="Z8" s="30"/>
      <c r="AA8" s="22" t="s">
        <v>30</v>
      </c>
      <c r="AB8" s="23"/>
      <c r="AC8" s="24"/>
      <c r="AD8" s="25"/>
      <c r="AE8" s="26"/>
      <c r="AF8" s="28"/>
      <c r="AG8" s="29"/>
      <c r="AH8" s="30"/>
      <c r="AI8" s="22"/>
      <c r="AJ8" s="23"/>
      <c r="AK8" s="24"/>
      <c r="AL8" s="25"/>
      <c r="AM8" s="26"/>
      <c r="AN8" s="28"/>
      <c r="AO8" s="29"/>
      <c r="AP8" s="30"/>
      <c r="AQ8" s="22" t="s">
        <v>33</v>
      </c>
      <c r="AR8" s="23"/>
      <c r="AS8" s="24"/>
      <c r="AT8" s="25"/>
      <c r="AU8" s="26" t="s">
        <v>38</v>
      </c>
      <c r="AV8" s="28"/>
      <c r="AW8" s="29"/>
      <c r="AX8" s="30"/>
      <c r="AY8" s="22"/>
      <c r="AZ8" s="23"/>
      <c r="BA8" s="24"/>
      <c r="BB8" s="25"/>
      <c r="BC8" s="26"/>
      <c r="BD8" s="28"/>
      <c r="BE8" s="29"/>
      <c r="BF8" s="30"/>
      <c r="BG8" s="8"/>
    </row>
    <row r="9" customFormat="false" ht="12.75" hidden="false" customHeight="true" outlineLevel="0" collapsed="false">
      <c r="A9" s="8"/>
      <c r="B9" s="31" t="s">
        <v>39</v>
      </c>
      <c r="C9" s="22"/>
      <c r="D9" s="28"/>
      <c r="E9" s="29"/>
      <c r="F9" s="32"/>
      <c r="G9" s="26" t="s">
        <v>36</v>
      </c>
      <c r="H9" s="28"/>
      <c r="I9" s="29"/>
      <c r="J9" s="30"/>
      <c r="K9" s="22"/>
      <c r="L9" s="28"/>
      <c r="M9" s="29"/>
      <c r="N9" s="32"/>
      <c r="O9" s="26" t="s">
        <v>29</v>
      </c>
      <c r="P9" s="28"/>
      <c r="Q9" s="29"/>
      <c r="R9" s="30"/>
      <c r="S9" s="22"/>
      <c r="T9" s="28"/>
      <c r="U9" s="29"/>
      <c r="V9" s="32"/>
      <c r="W9" s="26"/>
      <c r="X9" s="28"/>
      <c r="Y9" s="29"/>
      <c r="Z9" s="30"/>
      <c r="AA9" s="22" t="s">
        <v>30</v>
      </c>
      <c r="AB9" s="28"/>
      <c r="AC9" s="29"/>
      <c r="AD9" s="32"/>
      <c r="AE9" s="26" t="s">
        <v>40</v>
      </c>
      <c r="AF9" s="28"/>
      <c r="AG9" s="29"/>
      <c r="AH9" s="30"/>
      <c r="AI9" s="22"/>
      <c r="AJ9" s="28"/>
      <c r="AK9" s="29"/>
      <c r="AL9" s="32"/>
      <c r="AM9" s="26"/>
      <c r="AN9" s="28"/>
      <c r="AO9" s="29"/>
      <c r="AP9" s="30"/>
      <c r="AQ9" s="22" t="s">
        <v>41</v>
      </c>
      <c r="AR9" s="28"/>
      <c r="AS9" s="29"/>
      <c r="AT9" s="32"/>
      <c r="AU9" s="26" t="s">
        <v>42</v>
      </c>
      <c r="AV9" s="28"/>
      <c r="AW9" s="29"/>
      <c r="AX9" s="30"/>
      <c r="AY9" s="22"/>
      <c r="AZ9" s="28"/>
      <c r="BA9" s="29"/>
      <c r="BB9" s="32"/>
      <c r="BC9" s="26"/>
      <c r="BD9" s="28"/>
      <c r="BE9" s="29"/>
      <c r="BF9" s="30"/>
      <c r="BG9" s="8"/>
    </row>
    <row r="10" customFormat="false" ht="13.5" hidden="false" customHeight="true" outlineLevel="0" collapsed="false">
      <c r="A10" s="8"/>
      <c r="B10" s="33" t="s">
        <v>43</v>
      </c>
      <c r="C10" s="34"/>
      <c r="D10" s="35"/>
      <c r="E10" s="36"/>
      <c r="F10" s="37"/>
      <c r="G10" s="38"/>
      <c r="H10" s="35"/>
      <c r="I10" s="39"/>
      <c r="J10" s="40"/>
      <c r="K10" s="34"/>
      <c r="L10" s="35"/>
      <c r="M10" s="36"/>
      <c r="N10" s="37"/>
      <c r="O10" s="38" t="s">
        <v>29</v>
      </c>
      <c r="P10" s="35"/>
      <c r="Q10" s="39"/>
      <c r="R10" s="40"/>
      <c r="S10" s="34"/>
      <c r="T10" s="35"/>
      <c r="U10" s="36"/>
      <c r="V10" s="37"/>
      <c r="W10" s="38"/>
      <c r="X10" s="35"/>
      <c r="Y10" s="39"/>
      <c r="Z10" s="40"/>
      <c r="AA10" s="34" t="s">
        <v>30</v>
      </c>
      <c r="AB10" s="35"/>
      <c r="AC10" s="36"/>
      <c r="AD10" s="37"/>
      <c r="AE10" s="38"/>
      <c r="AF10" s="35"/>
      <c r="AG10" s="39"/>
      <c r="AH10" s="40"/>
      <c r="AI10" s="34"/>
      <c r="AJ10" s="35"/>
      <c r="AK10" s="36"/>
      <c r="AL10" s="37"/>
      <c r="AM10" s="38" t="s">
        <v>31</v>
      </c>
      <c r="AN10" s="35"/>
      <c r="AO10" s="39"/>
      <c r="AP10" s="40"/>
      <c r="AQ10" s="34" t="s">
        <v>44</v>
      </c>
      <c r="AR10" s="35"/>
      <c r="AS10" s="36"/>
      <c r="AT10" s="37"/>
      <c r="AU10" s="38" t="s">
        <v>33</v>
      </c>
      <c r="AV10" s="35"/>
      <c r="AW10" s="39"/>
      <c r="AX10" s="40"/>
      <c r="AY10" s="34"/>
      <c r="AZ10" s="35"/>
      <c r="BA10" s="36"/>
      <c r="BB10" s="37"/>
      <c r="BC10" s="38"/>
      <c r="BD10" s="35"/>
      <c r="BE10" s="39"/>
      <c r="BF10" s="40"/>
      <c r="BG10" s="8"/>
    </row>
    <row r="11" customFormat="false" ht="12.75" hidden="false" customHeight="true" outlineLevel="0" collapsed="false">
      <c r="A11" s="8"/>
      <c r="B11" s="9" t="s">
        <v>45</v>
      </c>
      <c r="C11" s="22" t="s">
        <v>46</v>
      </c>
      <c r="D11" s="28"/>
      <c r="E11" s="26" t="s">
        <v>47</v>
      </c>
      <c r="F11" s="28"/>
      <c r="G11" s="26" t="s">
        <v>48</v>
      </c>
      <c r="H11" s="28"/>
      <c r="I11" s="26" t="s">
        <v>49</v>
      </c>
      <c r="J11" s="41"/>
      <c r="K11" s="22" t="s">
        <v>50</v>
      </c>
      <c r="L11" s="28"/>
      <c r="M11" s="26" t="s">
        <v>51</v>
      </c>
      <c r="N11" s="28"/>
      <c r="O11" s="26" t="s">
        <v>52</v>
      </c>
      <c r="P11" s="28"/>
      <c r="Q11" s="26"/>
      <c r="R11" s="41"/>
      <c r="S11" s="22"/>
      <c r="T11" s="28"/>
      <c r="U11" s="26"/>
      <c r="V11" s="28"/>
      <c r="W11" s="26"/>
      <c r="X11" s="28"/>
      <c r="Y11" s="26"/>
      <c r="Z11" s="41"/>
      <c r="AA11" s="22"/>
      <c r="AB11" s="28"/>
      <c r="AC11" s="26" t="s">
        <v>40</v>
      </c>
      <c r="AD11" s="28"/>
      <c r="AE11" s="26"/>
      <c r="AF11" s="28"/>
      <c r="AG11" s="26"/>
      <c r="AH11" s="41"/>
      <c r="AI11" s="22"/>
      <c r="AJ11" s="28"/>
      <c r="AK11" s="26"/>
      <c r="AL11" s="28"/>
      <c r="AM11" s="26" t="s">
        <v>53</v>
      </c>
      <c r="AN11" s="28"/>
      <c r="AO11" s="26"/>
      <c r="AP11" s="41"/>
      <c r="AQ11" s="22" t="s">
        <v>54</v>
      </c>
      <c r="AR11" s="28"/>
      <c r="AS11" s="26" t="s">
        <v>41</v>
      </c>
      <c r="AT11" s="28"/>
      <c r="AU11" s="26" t="s">
        <v>55</v>
      </c>
      <c r="AV11" s="28"/>
      <c r="AW11" s="26" t="s">
        <v>56</v>
      </c>
      <c r="AX11" s="41"/>
      <c r="AY11" s="22"/>
      <c r="AZ11" s="28"/>
      <c r="BA11" s="26"/>
      <c r="BB11" s="28"/>
      <c r="BC11" s="26"/>
      <c r="BD11" s="28"/>
      <c r="BE11" s="26"/>
      <c r="BF11" s="41"/>
      <c r="BG11" s="8"/>
    </row>
    <row r="12" customFormat="false" ht="12.75" hidden="false" customHeight="true" outlineLevel="0" collapsed="false">
      <c r="A12" s="8"/>
      <c r="B12" s="9" t="s">
        <v>57</v>
      </c>
      <c r="C12" s="22" t="s">
        <v>46</v>
      </c>
      <c r="D12" s="28"/>
      <c r="E12" s="26" t="s">
        <v>47</v>
      </c>
      <c r="F12" s="28"/>
      <c r="G12" s="26" t="s">
        <v>58</v>
      </c>
      <c r="H12" s="28"/>
      <c r="I12" s="42" t="s">
        <v>59</v>
      </c>
      <c r="J12" s="43"/>
      <c r="K12" s="22" t="s">
        <v>60</v>
      </c>
      <c r="L12" s="28"/>
      <c r="M12" s="26" t="s">
        <v>51</v>
      </c>
      <c r="N12" s="28"/>
      <c r="O12" s="26" t="s">
        <v>52</v>
      </c>
      <c r="P12" s="28"/>
      <c r="Q12" s="29"/>
      <c r="R12" s="30"/>
      <c r="S12" s="22"/>
      <c r="T12" s="28"/>
      <c r="U12" s="26"/>
      <c r="V12" s="28"/>
      <c r="W12" s="26"/>
      <c r="X12" s="28"/>
      <c r="Y12" s="29"/>
      <c r="Z12" s="30"/>
      <c r="AA12" s="22" t="s">
        <v>61</v>
      </c>
      <c r="AB12" s="28"/>
      <c r="AC12" s="26" t="s">
        <v>40</v>
      </c>
      <c r="AD12" s="28"/>
      <c r="AE12" s="26" t="s">
        <v>62</v>
      </c>
      <c r="AF12" s="28"/>
      <c r="AG12" s="29"/>
      <c r="AH12" s="30"/>
      <c r="AI12" s="22" t="s">
        <v>63</v>
      </c>
      <c r="AJ12" s="28"/>
      <c r="AK12" s="26" t="s">
        <v>64</v>
      </c>
      <c r="AL12" s="28"/>
      <c r="AM12" s="26" t="s">
        <v>53</v>
      </c>
      <c r="AN12" s="28"/>
      <c r="AO12" s="29"/>
      <c r="AP12" s="30"/>
      <c r="AQ12" s="22" t="s">
        <v>54</v>
      </c>
      <c r="AR12" s="28"/>
      <c r="AS12" s="26" t="s">
        <v>65</v>
      </c>
      <c r="AT12" s="28"/>
      <c r="AU12" s="26" t="s">
        <v>66</v>
      </c>
      <c r="AV12" s="28"/>
      <c r="AW12" s="42" t="s">
        <v>56</v>
      </c>
      <c r="AX12" s="43"/>
      <c r="AY12" s="22"/>
      <c r="AZ12" s="28"/>
      <c r="BA12" s="26"/>
      <c r="BB12" s="28"/>
      <c r="BC12" s="26"/>
      <c r="BD12" s="28"/>
      <c r="BE12" s="29"/>
      <c r="BF12" s="30"/>
      <c r="BG12" s="8"/>
    </row>
    <row r="13" customFormat="false" ht="12.75" hidden="false" customHeight="true" outlineLevel="0" collapsed="false">
      <c r="A13" s="8"/>
      <c r="B13" s="9" t="s">
        <v>67</v>
      </c>
      <c r="C13" s="22" t="s">
        <v>68</v>
      </c>
      <c r="D13" s="28"/>
      <c r="E13" s="26" t="s">
        <v>36</v>
      </c>
      <c r="F13" s="28"/>
      <c r="G13" s="26" t="s">
        <v>69</v>
      </c>
      <c r="H13" s="28"/>
      <c r="I13" s="29"/>
      <c r="J13" s="30"/>
      <c r="K13" s="22" t="s">
        <v>50</v>
      </c>
      <c r="L13" s="28"/>
      <c r="M13" s="26" t="s">
        <v>51</v>
      </c>
      <c r="N13" s="28"/>
      <c r="O13" s="26" t="s">
        <v>52</v>
      </c>
      <c r="P13" s="28"/>
      <c r="Q13" s="29"/>
      <c r="R13" s="30"/>
      <c r="S13" s="22"/>
      <c r="T13" s="28"/>
      <c r="U13" s="26"/>
      <c r="V13" s="28"/>
      <c r="W13" s="26"/>
      <c r="X13" s="28"/>
      <c r="Y13" s="29"/>
      <c r="Z13" s="30"/>
      <c r="AA13" s="22" t="s">
        <v>70</v>
      </c>
      <c r="AB13" s="28"/>
      <c r="AC13" s="26" t="s">
        <v>71</v>
      </c>
      <c r="AD13" s="28"/>
      <c r="AE13" s="26" t="s">
        <v>72</v>
      </c>
      <c r="AF13" s="28"/>
      <c r="AG13" s="29"/>
      <c r="AH13" s="30"/>
      <c r="AI13" s="22" t="s">
        <v>73</v>
      </c>
      <c r="AJ13" s="28"/>
      <c r="AK13" s="26" t="s">
        <v>74</v>
      </c>
      <c r="AL13" s="28"/>
      <c r="AM13" s="26"/>
      <c r="AN13" s="28"/>
      <c r="AO13" s="29"/>
      <c r="AP13" s="30"/>
      <c r="AQ13" s="22" t="s">
        <v>44</v>
      </c>
      <c r="AR13" s="28"/>
      <c r="AS13" s="26" t="s">
        <v>75</v>
      </c>
      <c r="AT13" s="28"/>
      <c r="AU13" s="26" t="s">
        <v>38</v>
      </c>
      <c r="AV13" s="28"/>
      <c r="AW13" s="29"/>
      <c r="AX13" s="30"/>
      <c r="AY13" s="22"/>
      <c r="AZ13" s="28"/>
      <c r="BA13" s="26"/>
      <c r="BB13" s="28"/>
      <c r="BC13" s="26"/>
      <c r="BD13" s="28"/>
      <c r="BE13" s="29"/>
      <c r="BF13" s="30"/>
      <c r="BG13" s="8"/>
    </row>
    <row r="14" customFormat="false" ht="12.75" hidden="false" customHeight="true" outlineLevel="0" collapsed="false">
      <c r="A14" s="8"/>
      <c r="B14" s="9" t="s">
        <v>76</v>
      </c>
      <c r="C14" s="22" t="s">
        <v>68</v>
      </c>
      <c r="D14" s="28"/>
      <c r="E14" s="26" t="s">
        <v>36</v>
      </c>
      <c r="F14" s="28"/>
      <c r="G14" s="26" t="s">
        <v>77</v>
      </c>
      <c r="H14" s="28"/>
      <c r="I14" s="29"/>
      <c r="J14" s="30"/>
      <c r="K14" s="22" t="s">
        <v>50</v>
      </c>
      <c r="L14" s="28"/>
      <c r="M14" s="26"/>
      <c r="N14" s="28"/>
      <c r="O14" s="26" t="s">
        <v>78</v>
      </c>
      <c r="P14" s="28"/>
      <c r="Q14" s="29"/>
      <c r="R14" s="30"/>
      <c r="S14" s="22"/>
      <c r="T14" s="28"/>
      <c r="U14" s="26"/>
      <c r="V14" s="28"/>
      <c r="W14" s="26"/>
      <c r="X14" s="28"/>
      <c r="Y14" s="29"/>
      <c r="Z14" s="30"/>
      <c r="AA14" s="22" t="s">
        <v>70</v>
      </c>
      <c r="AB14" s="28"/>
      <c r="AC14" s="26" t="s">
        <v>40</v>
      </c>
      <c r="AD14" s="28"/>
      <c r="AE14" s="26" t="s">
        <v>79</v>
      </c>
      <c r="AF14" s="28"/>
      <c r="AG14" s="29"/>
      <c r="AH14" s="30"/>
      <c r="AI14" s="22"/>
      <c r="AJ14" s="28"/>
      <c r="AK14" s="26"/>
      <c r="AL14" s="28"/>
      <c r="AM14" s="26" t="s">
        <v>74</v>
      </c>
      <c r="AN14" s="28"/>
      <c r="AO14" s="29"/>
      <c r="AP14" s="30"/>
      <c r="AQ14" s="22" t="s">
        <v>44</v>
      </c>
      <c r="AR14" s="28"/>
      <c r="AS14" s="26" t="s">
        <v>41</v>
      </c>
      <c r="AT14" s="28"/>
      <c r="AU14" s="26" t="s">
        <v>42</v>
      </c>
      <c r="AV14" s="28"/>
      <c r="AW14" s="29"/>
      <c r="AX14" s="30"/>
      <c r="AY14" s="22"/>
      <c r="AZ14" s="28"/>
      <c r="BA14" s="26"/>
      <c r="BB14" s="28"/>
      <c r="BC14" s="26"/>
      <c r="BD14" s="28"/>
      <c r="BE14" s="29"/>
      <c r="BF14" s="30"/>
      <c r="BG14" s="8"/>
    </row>
    <row r="15" customFormat="false" ht="12.75" hidden="false" customHeight="true" outlineLevel="0" collapsed="false">
      <c r="A15" s="8"/>
      <c r="B15" s="9" t="s">
        <v>80</v>
      </c>
      <c r="C15" s="22" t="s">
        <v>77</v>
      </c>
      <c r="D15" s="28"/>
      <c r="E15" s="29"/>
      <c r="F15" s="32"/>
      <c r="G15" s="29"/>
      <c r="H15" s="32"/>
      <c r="I15" s="29"/>
      <c r="J15" s="30"/>
      <c r="K15" s="22"/>
      <c r="L15" s="28"/>
      <c r="M15" s="29"/>
      <c r="N15" s="32"/>
      <c r="O15" s="29"/>
      <c r="P15" s="32"/>
      <c r="Q15" s="29"/>
      <c r="R15" s="30"/>
      <c r="S15" s="22"/>
      <c r="T15" s="28"/>
      <c r="U15" s="29"/>
      <c r="V15" s="32"/>
      <c r="W15" s="29"/>
      <c r="X15" s="32"/>
      <c r="Y15" s="29"/>
      <c r="Z15" s="30"/>
      <c r="AA15" s="22" t="s">
        <v>70</v>
      </c>
      <c r="AB15" s="28"/>
      <c r="AC15" s="29"/>
      <c r="AD15" s="32"/>
      <c r="AE15" s="29"/>
      <c r="AF15" s="32"/>
      <c r="AG15" s="29"/>
      <c r="AH15" s="30"/>
      <c r="AI15" s="22" t="s">
        <v>74</v>
      </c>
      <c r="AJ15" s="28"/>
      <c r="AK15" s="29"/>
      <c r="AL15" s="32"/>
      <c r="AM15" s="29"/>
      <c r="AN15" s="32"/>
      <c r="AO15" s="29"/>
      <c r="AP15" s="30"/>
      <c r="AQ15" s="22" t="s">
        <v>38</v>
      </c>
      <c r="AR15" s="28"/>
      <c r="AS15" s="29"/>
      <c r="AT15" s="32"/>
      <c r="AU15" s="29"/>
      <c r="AV15" s="32"/>
      <c r="AW15" s="29"/>
      <c r="AX15" s="30"/>
      <c r="AY15" s="22"/>
      <c r="AZ15" s="28"/>
      <c r="BA15" s="29"/>
      <c r="BB15" s="32"/>
      <c r="BC15" s="29"/>
      <c r="BD15" s="32"/>
      <c r="BE15" s="29"/>
      <c r="BF15" s="30"/>
      <c r="BG15" s="8"/>
    </row>
    <row r="16" customFormat="false" ht="12.75" hidden="false" customHeight="true" outlineLevel="0" collapsed="false">
      <c r="A16" s="8"/>
      <c r="B16" s="9"/>
      <c r="C16" s="22" t="s">
        <v>69</v>
      </c>
      <c r="D16" s="28"/>
      <c r="E16" s="29"/>
      <c r="F16" s="32"/>
      <c r="G16" s="29"/>
      <c r="H16" s="32"/>
      <c r="I16" s="29"/>
      <c r="J16" s="30"/>
      <c r="K16" s="22"/>
      <c r="L16" s="28"/>
      <c r="M16" s="29"/>
      <c r="N16" s="32"/>
      <c r="O16" s="29"/>
      <c r="P16" s="32"/>
      <c r="Q16" s="29"/>
      <c r="R16" s="30"/>
      <c r="S16" s="22"/>
      <c r="T16" s="28"/>
      <c r="U16" s="29"/>
      <c r="V16" s="32"/>
      <c r="W16" s="29"/>
      <c r="X16" s="32"/>
      <c r="Y16" s="29"/>
      <c r="Z16" s="30"/>
      <c r="AA16" s="22" t="s">
        <v>40</v>
      </c>
      <c r="AB16" s="28"/>
      <c r="AC16" s="29"/>
      <c r="AD16" s="32"/>
      <c r="AE16" s="29"/>
      <c r="AF16" s="32"/>
      <c r="AG16" s="29"/>
      <c r="AH16" s="30"/>
      <c r="AI16" s="22" t="s">
        <v>81</v>
      </c>
      <c r="AJ16" s="28"/>
      <c r="AK16" s="29"/>
      <c r="AL16" s="32"/>
      <c r="AM16" s="29"/>
      <c r="AN16" s="32"/>
      <c r="AO16" s="29"/>
      <c r="AP16" s="30"/>
      <c r="AQ16" s="22" t="s">
        <v>44</v>
      </c>
      <c r="AR16" s="28"/>
      <c r="AS16" s="29"/>
      <c r="AT16" s="32"/>
      <c r="AU16" s="29"/>
      <c r="AV16" s="32"/>
      <c r="AW16" s="29"/>
      <c r="AX16" s="30"/>
      <c r="AY16" s="22"/>
      <c r="AZ16" s="28"/>
      <c r="BA16" s="29"/>
      <c r="BB16" s="32"/>
      <c r="BC16" s="29"/>
      <c r="BD16" s="32"/>
      <c r="BE16" s="29"/>
      <c r="BF16" s="30"/>
      <c r="BG16" s="8"/>
    </row>
    <row r="17" customFormat="false" ht="12.75" hidden="false" customHeight="true" outlineLevel="0" collapsed="false">
      <c r="A17" s="8"/>
      <c r="B17" s="9"/>
      <c r="C17" s="22" t="s">
        <v>46</v>
      </c>
      <c r="D17" s="28"/>
      <c r="E17" s="29"/>
      <c r="F17" s="32"/>
      <c r="G17" s="29"/>
      <c r="H17" s="32"/>
      <c r="I17" s="29"/>
      <c r="J17" s="30"/>
      <c r="K17" s="22"/>
      <c r="L17" s="28"/>
      <c r="M17" s="29"/>
      <c r="N17" s="32"/>
      <c r="O17" s="29"/>
      <c r="P17" s="32"/>
      <c r="Q17" s="29"/>
      <c r="R17" s="30"/>
      <c r="S17" s="22"/>
      <c r="T17" s="28"/>
      <c r="U17" s="29"/>
      <c r="V17" s="32"/>
      <c r="W17" s="29"/>
      <c r="X17" s="32"/>
      <c r="Y17" s="29"/>
      <c r="Z17" s="30"/>
      <c r="AA17" s="22" t="s">
        <v>72</v>
      </c>
      <c r="AB17" s="28"/>
      <c r="AC17" s="29"/>
      <c r="AD17" s="32"/>
      <c r="AE17" s="29"/>
      <c r="AF17" s="32"/>
      <c r="AG17" s="29"/>
      <c r="AH17" s="30"/>
      <c r="AI17" s="22" t="s">
        <v>73</v>
      </c>
      <c r="AJ17" s="28"/>
      <c r="AK17" s="29"/>
      <c r="AL17" s="32"/>
      <c r="AM17" s="29"/>
      <c r="AN17" s="32"/>
      <c r="AO17" s="29"/>
      <c r="AP17" s="30"/>
      <c r="AQ17" s="22" t="s">
        <v>75</v>
      </c>
      <c r="AR17" s="28"/>
      <c r="AS17" s="29"/>
      <c r="AT17" s="32"/>
      <c r="AU17" s="29"/>
      <c r="AV17" s="32"/>
      <c r="AW17" s="29"/>
      <c r="AX17" s="30"/>
      <c r="AY17" s="22"/>
      <c r="AZ17" s="28"/>
      <c r="BA17" s="29"/>
      <c r="BB17" s="32"/>
      <c r="BC17" s="29"/>
      <c r="BD17" s="32"/>
      <c r="BE17" s="29"/>
      <c r="BF17" s="30"/>
      <c r="BG17" s="8"/>
    </row>
    <row r="18" customFormat="false" ht="12.75" hidden="false" customHeight="true" outlineLevel="0" collapsed="false">
      <c r="A18" s="8"/>
      <c r="B18" s="9"/>
      <c r="C18" s="44" t="s">
        <v>58</v>
      </c>
      <c r="D18" s="45"/>
      <c r="E18" s="46" t="str">
        <f aca="false">IF(C15="","",CONCATENATE(C15,", ",C16,", ",C17," &amp; ",C18))</f>
        <v>Shawn Buck, Brian Steene, Dan Vaughan &amp; Dan King</v>
      </c>
      <c r="F18" s="47"/>
      <c r="G18" s="48"/>
      <c r="H18" s="47"/>
      <c r="I18" s="48"/>
      <c r="J18" s="49"/>
      <c r="K18" s="44"/>
      <c r="L18" s="45"/>
      <c r="M18" s="46" t="str">
        <f aca="false">IF(K15="","",CONCATENATE(K15,", ",K16,", ",K17," &amp; ",K18))</f>
        <v/>
      </c>
      <c r="N18" s="47"/>
      <c r="O18" s="48"/>
      <c r="P18" s="47"/>
      <c r="Q18" s="48"/>
      <c r="R18" s="49"/>
      <c r="S18" s="44"/>
      <c r="T18" s="45"/>
      <c r="U18" s="46" t="str">
        <f aca="false">IF(S15="","",CONCATENATE(S15,", ",S16,", ",S17," &amp; ",S18))</f>
        <v/>
      </c>
      <c r="V18" s="47"/>
      <c r="W18" s="48"/>
      <c r="X18" s="47"/>
      <c r="Y18" s="48"/>
      <c r="Z18" s="49"/>
      <c r="AA18" s="44" t="s">
        <v>61</v>
      </c>
      <c r="AB18" s="45"/>
      <c r="AC18" s="46" t="str">
        <f aca="false">IF(AA15="","",CONCATENATE(AA15,", ",AA16,", ",AA17," &amp; ",AA18))</f>
        <v>Gareth Taplin, Laurie Burret, Alan Rolfe &amp; Ross Brocklehurst</v>
      </c>
      <c r="AD18" s="47"/>
      <c r="AE18" s="48"/>
      <c r="AF18" s="47"/>
      <c r="AG18" s="48"/>
      <c r="AH18" s="49"/>
      <c r="AI18" s="44" t="s">
        <v>82</v>
      </c>
      <c r="AJ18" s="45"/>
      <c r="AK18" s="46" t="str">
        <f aca="false">IF(AI15="","",CONCATENATE(AI15,", ",AI16,", ",AI17," &amp; ",AI18))</f>
        <v>Steve Baldock, Dave Hunneman, Martyn Reynolds &amp; Dave Turner</v>
      </c>
      <c r="AL18" s="47"/>
      <c r="AM18" s="48"/>
      <c r="AN18" s="47"/>
      <c r="AO18" s="48"/>
      <c r="AP18" s="49"/>
      <c r="AQ18" s="44" t="s">
        <v>55</v>
      </c>
      <c r="AR18" s="45"/>
      <c r="AS18" s="46" t="str">
        <f aca="false">IF(AQ15="","",CONCATENATE(AQ15,", ",AQ16,", ",AQ17," &amp; ",AQ18))</f>
        <v>Andy Dray, Owen Wells, Phil Payne &amp; Jonathan Burrell</v>
      </c>
      <c r="AT18" s="47"/>
      <c r="AU18" s="48"/>
      <c r="AV18" s="47"/>
      <c r="AW18" s="48"/>
      <c r="AX18" s="49"/>
      <c r="AY18" s="44"/>
      <c r="AZ18" s="45"/>
      <c r="BA18" s="46" t="str">
        <f aca="false">IF(AY15="","",CONCATENATE(AY15,", ",AY16,", ",AY17," &amp; ",AY18))</f>
        <v/>
      </c>
      <c r="BB18" s="47"/>
      <c r="BC18" s="48"/>
      <c r="BD18" s="47"/>
      <c r="BE18" s="48"/>
      <c r="BF18" s="49"/>
      <c r="BG18" s="8"/>
    </row>
    <row r="19" customFormat="false" ht="13.5" hidden="false" customHeight="true" outlineLevel="0" collapsed="false">
      <c r="A19" s="8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8"/>
    </row>
    <row r="20" s="55" customFormat="true" ht="12.75" hidden="false" customHeight="true" outlineLevel="0" collapsed="false">
      <c r="A20" s="52"/>
      <c r="B20" s="53"/>
      <c r="C20" s="54" t="s">
        <v>4</v>
      </c>
      <c r="D20" s="54"/>
      <c r="E20" s="54"/>
      <c r="F20" s="54"/>
      <c r="G20" s="54"/>
      <c r="H20" s="54"/>
      <c r="I20" s="54"/>
      <c r="J20" s="54"/>
      <c r="K20" s="54" t="s">
        <v>83</v>
      </c>
      <c r="L20" s="54"/>
      <c r="M20" s="54"/>
      <c r="N20" s="54"/>
      <c r="O20" s="54"/>
      <c r="P20" s="54"/>
      <c r="Q20" s="54"/>
      <c r="R20" s="54"/>
      <c r="S20" s="54" t="s">
        <v>6</v>
      </c>
      <c r="T20" s="54"/>
      <c r="U20" s="54"/>
      <c r="V20" s="54"/>
      <c r="W20" s="54"/>
      <c r="X20" s="54"/>
      <c r="Y20" s="54"/>
      <c r="Z20" s="54"/>
      <c r="AA20" s="54" t="s">
        <v>7</v>
      </c>
      <c r="AB20" s="54"/>
      <c r="AC20" s="54"/>
      <c r="AD20" s="54"/>
      <c r="AE20" s="54"/>
      <c r="AF20" s="54"/>
      <c r="AG20" s="54"/>
      <c r="AH20" s="54"/>
      <c r="AI20" s="54" t="s">
        <v>8</v>
      </c>
      <c r="AJ20" s="54"/>
      <c r="AK20" s="54"/>
      <c r="AL20" s="54"/>
      <c r="AM20" s="54"/>
      <c r="AN20" s="54"/>
      <c r="AO20" s="54"/>
      <c r="AP20" s="54"/>
      <c r="AQ20" s="54" t="s">
        <v>9</v>
      </c>
      <c r="AR20" s="54"/>
      <c r="AS20" s="54"/>
      <c r="AT20" s="54"/>
      <c r="AU20" s="54"/>
      <c r="AV20" s="54"/>
      <c r="AW20" s="54"/>
      <c r="AX20" s="54"/>
      <c r="AY20" s="54" t="s">
        <v>84</v>
      </c>
      <c r="AZ20" s="54"/>
      <c r="BA20" s="54"/>
      <c r="BB20" s="54"/>
      <c r="BC20" s="54"/>
      <c r="BD20" s="54"/>
      <c r="BE20" s="54"/>
      <c r="BF20" s="54"/>
      <c r="BG20" s="52"/>
    </row>
    <row r="21" s="55" customFormat="true" ht="12.75" hidden="false" customHeight="true" outlineLevel="0" collapsed="false">
      <c r="A21" s="52"/>
      <c r="B21" s="53"/>
      <c r="C21" s="56" t="s">
        <v>85</v>
      </c>
      <c r="D21" s="57"/>
      <c r="E21" s="58" t="s">
        <v>86</v>
      </c>
      <c r="F21" s="59"/>
      <c r="G21" s="58" t="n">
        <v>20</v>
      </c>
      <c r="H21" s="59"/>
      <c r="I21" s="57" t="n">
        <v>30</v>
      </c>
      <c r="J21" s="60"/>
      <c r="K21" s="56" t="s">
        <v>87</v>
      </c>
      <c r="L21" s="57"/>
      <c r="M21" s="58" t="s">
        <v>88</v>
      </c>
      <c r="N21" s="59"/>
      <c r="O21" s="58" t="n">
        <v>21</v>
      </c>
      <c r="P21" s="59"/>
      <c r="Q21" s="57" t="n">
        <v>31</v>
      </c>
      <c r="R21" s="60"/>
      <c r="S21" s="56" t="s">
        <v>89</v>
      </c>
      <c r="T21" s="57"/>
      <c r="U21" s="58" t="s">
        <v>90</v>
      </c>
      <c r="V21" s="59"/>
      <c r="W21" s="58" t="n">
        <v>28</v>
      </c>
      <c r="X21" s="59"/>
      <c r="Y21" s="57" t="n">
        <v>38</v>
      </c>
      <c r="Z21" s="60"/>
      <c r="AA21" s="56" t="s">
        <v>91</v>
      </c>
      <c r="AB21" s="57"/>
      <c r="AC21" s="58" t="s">
        <v>92</v>
      </c>
      <c r="AD21" s="59"/>
      <c r="AE21" s="58" t="n">
        <v>24</v>
      </c>
      <c r="AF21" s="59"/>
      <c r="AG21" s="57" t="n">
        <v>34</v>
      </c>
      <c r="AH21" s="60"/>
      <c r="AI21" s="56" t="s">
        <v>93</v>
      </c>
      <c r="AJ21" s="57"/>
      <c r="AK21" s="58" t="s">
        <v>94</v>
      </c>
      <c r="AL21" s="59"/>
      <c r="AM21" s="58" t="n">
        <v>26</v>
      </c>
      <c r="AN21" s="59"/>
      <c r="AO21" s="57" t="n">
        <v>36</v>
      </c>
      <c r="AP21" s="60"/>
      <c r="AQ21" s="56" t="s">
        <v>95</v>
      </c>
      <c r="AR21" s="57"/>
      <c r="AS21" s="58" t="s">
        <v>96</v>
      </c>
      <c r="AT21" s="59"/>
      <c r="AU21" s="58" t="n">
        <v>27</v>
      </c>
      <c r="AV21" s="59"/>
      <c r="AW21" s="57" t="n">
        <v>37</v>
      </c>
      <c r="AX21" s="60"/>
      <c r="AY21" s="56" t="s">
        <v>97</v>
      </c>
      <c r="AZ21" s="57"/>
      <c r="BA21" s="58" t="s">
        <v>98</v>
      </c>
      <c r="BB21" s="59"/>
      <c r="BC21" s="58" t="n">
        <v>22</v>
      </c>
      <c r="BD21" s="59"/>
      <c r="BE21" s="57" t="n">
        <v>32</v>
      </c>
      <c r="BF21" s="60"/>
      <c r="BG21" s="52"/>
    </row>
    <row r="22" s="55" customFormat="true" ht="13.5" hidden="false" customHeight="true" outlineLevel="0" collapsed="false">
      <c r="A22" s="52"/>
      <c r="B22" s="53" t="s">
        <v>99</v>
      </c>
      <c r="C22" s="61" t="s">
        <v>11</v>
      </c>
      <c r="D22" s="61"/>
      <c r="E22" s="62" t="s">
        <v>13</v>
      </c>
      <c r="F22" s="62"/>
      <c r="G22" s="62" t="s">
        <v>26</v>
      </c>
      <c r="H22" s="62"/>
      <c r="I22" s="63" t="s">
        <v>27</v>
      </c>
      <c r="J22" s="63"/>
      <c r="K22" s="61" t="s">
        <v>11</v>
      </c>
      <c r="L22" s="61"/>
      <c r="M22" s="62" t="s">
        <v>13</v>
      </c>
      <c r="N22" s="62"/>
      <c r="O22" s="62" t="s">
        <v>26</v>
      </c>
      <c r="P22" s="62"/>
      <c r="Q22" s="63" t="s">
        <v>27</v>
      </c>
      <c r="R22" s="63"/>
      <c r="S22" s="61" t="s">
        <v>11</v>
      </c>
      <c r="T22" s="61"/>
      <c r="U22" s="62" t="s">
        <v>13</v>
      </c>
      <c r="V22" s="62"/>
      <c r="W22" s="62" t="s">
        <v>26</v>
      </c>
      <c r="X22" s="62"/>
      <c r="Y22" s="63" t="s">
        <v>27</v>
      </c>
      <c r="Z22" s="63"/>
      <c r="AA22" s="61" t="s">
        <v>11</v>
      </c>
      <c r="AB22" s="61"/>
      <c r="AC22" s="62" t="s">
        <v>13</v>
      </c>
      <c r="AD22" s="62"/>
      <c r="AE22" s="62" t="s">
        <v>26</v>
      </c>
      <c r="AF22" s="62"/>
      <c r="AG22" s="63" t="s">
        <v>27</v>
      </c>
      <c r="AH22" s="63"/>
      <c r="AI22" s="61" t="s">
        <v>11</v>
      </c>
      <c r="AJ22" s="61"/>
      <c r="AK22" s="62" t="s">
        <v>13</v>
      </c>
      <c r="AL22" s="62"/>
      <c r="AM22" s="62" t="s">
        <v>26</v>
      </c>
      <c r="AN22" s="62"/>
      <c r="AO22" s="63" t="s">
        <v>27</v>
      </c>
      <c r="AP22" s="63"/>
      <c r="AQ22" s="61" t="s">
        <v>11</v>
      </c>
      <c r="AR22" s="61"/>
      <c r="AS22" s="62" t="s">
        <v>13</v>
      </c>
      <c r="AT22" s="62"/>
      <c r="AU22" s="62" t="s">
        <v>26</v>
      </c>
      <c r="AV22" s="62"/>
      <c r="AW22" s="63" t="s">
        <v>27</v>
      </c>
      <c r="AX22" s="63"/>
      <c r="AY22" s="61" t="s">
        <v>11</v>
      </c>
      <c r="AZ22" s="61"/>
      <c r="BA22" s="62" t="s">
        <v>13</v>
      </c>
      <c r="BB22" s="62"/>
      <c r="BC22" s="62" t="s">
        <v>26</v>
      </c>
      <c r="BD22" s="62"/>
      <c r="BE22" s="63" t="s">
        <v>27</v>
      </c>
      <c r="BF22" s="63"/>
      <c r="BG22" s="52"/>
    </row>
    <row r="23" customFormat="false" ht="12.75" hidden="false" customHeight="true" outlineLevel="0" collapsed="false">
      <c r="A23" s="8"/>
      <c r="B23" s="52" t="s">
        <v>28</v>
      </c>
      <c r="C23" s="64"/>
      <c r="D23" s="23"/>
      <c r="E23" s="24"/>
      <c r="F23" s="25"/>
      <c r="G23" s="65"/>
      <c r="H23" s="23"/>
      <c r="I23" s="66"/>
      <c r="J23" s="27"/>
      <c r="K23" s="64" t="s">
        <v>100</v>
      </c>
      <c r="L23" s="23"/>
      <c r="M23" s="24"/>
      <c r="N23" s="25"/>
      <c r="O23" s="65" t="s">
        <v>101</v>
      </c>
      <c r="P23" s="23"/>
      <c r="Q23" s="66" t="s">
        <v>102</v>
      </c>
      <c r="R23" s="27"/>
      <c r="S23" s="64"/>
      <c r="T23" s="23"/>
      <c r="U23" s="24"/>
      <c r="V23" s="25"/>
      <c r="W23" s="65"/>
      <c r="X23" s="23"/>
      <c r="Y23" s="66"/>
      <c r="Z23" s="27"/>
      <c r="AA23" s="64" t="s">
        <v>103</v>
      </c>
      <c r="AB23" s="23"/>
      <c r="AC23" s="24"/>
      <c r="AD23" s="25"/>
      <c r="AE23" s="65"/>
      <c r="AF23" s="23"/>
      <c r="AG23" s="66" t="s">
        <v>104</v>
      </c>
      <c r="AH23" s="27"/>
      <c r="AI23" s="64" t="s">
        <v>105</v>
      </c>
      <c r="AJ23" s="23"/>
      <c r="AK23" s="24"/>
      <c r="AL23" s="25"/>
      <c r="AM23" s="65"/>
      <c r="AN23" s="23"/>
      <c r="AO23" s="66"/>
      <c r="AP23" s="27"/>
      <c r="AQ23" s="64" t="s">
        <v>106</v>
      </c>
      <c r="AR23" s="23"/>
      <c r="AS23" s="24"/>
      <c r="AT23" s="25"/>
      <c r="AU23" s="65" t="s">
        <v>107</v>
      </c>
      <c r="AV23" s="23"/>
      <c r="AW23" s="66"/>
      <c r="AX23" s="27"/>
      <c r="AY23" s="64"/>
      <c r="AZ23" s="23"/>
      <c r="BA23" s="24"/>
      <c r="BB23" s="25"/>
      <c r="BC23" s="65"/>
      <c r="BD23" s="23"/>
      <c r="BE23" s="66"/>
      <c r="BF23" s="27"/>
      <c r="BG23" s="8"/>
    </row>
    <row r="24" customFormat="false" ht="12.75" hidden="false" customHeight="true" outlineLevel="0" collapsed="false">
      <c r="A24" s="8"/>
      <c r="B24" s="52" t="s">
        <v>108</v>
      </c>
      <c r="C24" s="64"/>
      <c r="D24" s="23"/>
      <c r="E24" s="24"/>
      <c r="F24" s="25"/>
      <c r="G24" s="65"/>
      <c r="H24" s="23"/>
      <c r="I24" s="24"/>
      <c r="J24" s="25"/>
      <c r="K24" s="64" t="s">
        <v>100</v>
      </c>
      <c r="L24" s="23"/>
      <c r="M24" s="24"/>
      <c r="N24" s="25"/>
      <c r="O24" s="65" t="s">
        <v>101</v>
      </c>
      <c r="P24" s="23"/>
      <c r="Q24" s="24"/>
      <c r="R24" s="25"/>
      <c r="S24" s="64"/>
      <c r="T24" s="23"/>
      <c r="U24" s="24"/>
      <c r="V24" s="25"/>
      <c r="W24" s="65"/>
      <c r="X24" s="23"/>
      <c r="Y24" s="24"/>
      <c r="Z24" s="25"/>
      <c r="AA24" s="64" t="s">
        <v>103</v>
      </c>
      <c r="AB24" s="23"/>
      <c r="AC24" s="24"/>
      <c r="AD24" s="25"/>
      <c r="AE24" s="65" t="s">
        <v>109</v>
      </c>
      <c r="AF24" s="23"/>
      <c r="AG24" s="24"/>
      <c r="AH24" s="25"/>
      <c r="AI24" s="64" t="s">
        <v>110</v>
      </c>
      <c r="AJ24" s="23"/>
      <c r="AK24" s="24"/>
      <c r="AL24" s="25"/>
      <c r="AM24" s="65" t="s">
        <v>111</v>
      </c>
      <c r="AN24" s="23"/>
      <c r="AO24" s="24"/>
      <c r="AP24" s="25"/>
      <c r="AQ24" s="64" t="s">
        <v>112</v>
      </c>
      <c r="AR24" s="23"/>
      <c r="AS24" s="24"/>
      <c r="AT24" s="25"/>
      <c r="AU24" s="65"/>
      <c r="AV24" s="23"/>
      <c r="AW24" s="24"/>
      <c r="AX24" s="25"/>
      <c r="AY24" s="64"/>
      <c r="AZ24" s="23"/>
      <c r="BA24" s="24"/>
      <c r="BB24" s="25"/>
      <c r="BC24" s="65"/>
      <c r="BD24" s="23"/>
      <c r="BE24" s="24"/>
      <c r="BF24" s="25"/>
      <c r="BG24" s="8"/>
    </row>
    <row r="25" customFormat="false" ht="12.75" hidden="false" customHeight="true" outlineLevel="0" collapsed="false">
      <c r="A25" s="8"/>
      <c r="B25" s="67" t="s">
        <v>113</v>
      </c>
      <c r="C25" s="64"/>
      <c r="D25" s="23"/>
      <c r="E25" s="24"/>
      <c r="F25" s="25"/>
      <c r="G25" s="65"/>
      <c r="H25" s="23"/>
      <c r="I25" s="24"/>
      <c r="J25" s="25"/>
      <c r="K25" s="64" t="s">
        <v>114</v>
      </c>
      <c r="L25" s="23"/>
      <c r="M25" s="24"/>
      <c r="N25" s="25"/>
      <c r="O25" s="65" t="s">
        <v>115</v>
      </c>
      <c r="P25" s="23"/>
      <c r="Q25" s="24"/>
      <c r="R25" s="25"/>
      <c r="S25" s="64"/>
      <c r="T25" s="23"/>
      <c r="U25" s="24"/>
      <c r="V25" s="25"/>
      <c r="W25" s="65"/>
      <c r="X25" s="23"/>
      <c r="Y25" s="24"/>
      <c r="Z25" s="25"/>
      <c r="AA25" s="64" t="s">
        <v>116</v>
      </c>
      <c r="AB25" s="23"/>
      <c r="AC25" s="24"/>
      <c r="AD25" s="25"/>
      <c r="AE25" s="65"/>
      <c r="AF25" s="23"/>
      <c r="AG25" s="24"/>
      <c r="AH25" s="25"/>
      <c r="AI25" s="64" t="s">
        <v>117</v>
      </c>
      <c r="AJ25" s="23"/>
      <c r="AK25" s="24"/>
      <c r="AL25" s="25"/>
      <c r="AM25" s="65"/>
      <c r="AN25" s="23"/>
      <c r="AO25" s="24"/>
      <c r="AP25" s="25"/>
      <c r="AQ25" s="64" t="s">
        <v>118</v>
      </c>
      <c r="AR25" s="23"/>
      <c r="AS25" s="24"/>
      <c r="AT25" s="25"/>
      <c r="AU25" s="65" t="s">
        <v>119</v>
      </c>
      <c r="AV25" s="23"/>
      <c r="AW25" s="24"/>
      <c r="AX25" s="25"/>
      <c r="AY25" s="64"/>
      <c r="AZ25" s="23"/>
      <c r="BA25" s="24"/>
      <c r="BB25" s="25"/>
      <c r="BC25" s="65"/>
      <c r="BD25" s="23"/>
      <c r="BE25" s="24"/>
      <c r="BF25" s="25"/>
      <c r="BG25" s="8"/>
    </row>
    <row r="26" customFormat="false" ht="13.5" hidden="false" customHeight="true" outlineLevel="0" collapsed="false">
      <c r="A26" s="8"/>
      <c r="B26" s="68" t="s">
        <v>35</v>
      </c>
      <c r="C26" s="69"/>
      <c r="D26" s="70"/>
      <c r="E26" s="39"/>
      <c r="F26" s="40"/>
      <c r="G26" s="71"/>
      <c r="H26" s="70"/>
      <c r="I26" s="39"/>
      <c r="J26" s="40"/>
      <c r="K26" s="69" t="s">
        <v>114</v>
      </c>
      <c r="L26" s="70"/>
      <c r="M26" s="39"/>
      <c r="N26" s="40"/>
      <c r="O26" s="71" t="s">
        <v>120</v>
      </c>
      <c r="P26" s="70"/>
      <c r="Q26" s="39"/>
      <c r="R26" s="40"/>
      <c r="S26" s="69"/>
      <c r="T26" s="70"/>
      <c r="U26" s="39"/>
      <c r="V26" s="40"/>
      <c r="W26" s="71"/>
      <c r="X26" s="70"/>
      <c r="Y26" s="39"/>
      <c r="Z26" s="40"/>
      <c r="AA26" s="69"/>
      <c r="AB26" s="70"/>
      <c r="AC26" s="39"/>
      <c r="AD26" s="40"/>
      <c r="AE26" s="71"/>
      <c r="AF26" s="70"/>
      <c r="AG26" s="39"/>
      <c r="AH26" s="40"/>
      <c r="AI26" s="69" t="s">
        <v>117</v>
      </c>
      <c r="AJ26" s="70"/>
      <c r="AK26" s="39"/>
      <c r="AL26" s="40"/>
      <c r="AM26" s="71" t="s">
        <v>111</v>
      </c>
      <c r="AN26" s="70"/>
      <c r="AO26" s="39"/>
      <c r="AP26" s="40"/>
      <c r="AQ26" s="69" t="s">
        <v>106</v>
      </c>
      <c r="AR26" s="70"/>
      <c r="AS26" s="39"/>
      <c r="AT26" s="40"/>
      <c r="AU26" s="71"/>
      <c r="AV26" s="70"/>
      <c r="AW26" s="39"/>
      <c r="AX26" s="40"/>
      <c r="AY26" s="69"/>
      <c r="AZ26" s="70"/>
      <c r="BA26" s="39"/>
      <c r="BB26" s="40"/>
      <c r="BC26" s="71"/>
      <c r="BD26" s="70"/>
      <c r="BE26" s="39"/>
      <c r="BF26" s="40"/>
      <c r="BG26" s="8"/>
    </row>
    <row r="27" customFormat="false" ht="12.75" hidden="false" customHeight="true" outlineLevel="0" collapsed="false">
      <c r="A27" s="8"/>
      <c r="B27" s="52" t="s">
        <v>45</v>
      </c>
      <c r="C27" s="64" t="s">
        <v>121</v>
      </c>
      <c r="D27" s="23"/>
      <c r="E27" s="65" t="s">
        <v>122</v>
      </c>
      <c r="F27" s="23"/>
      <c r="G27" s="65" t="s">
        <v>123</v>
      </c>
      <c r="H27" s="23"/>
      <c r="I27" s="65" t="s">
        <v>124</v>
      </c>
      <c r="J27" s="72"/>
      <c r="K27" s="64" t="s">
        <v>125</v>
      </c>
      <c r="L27" s="23"/>
      <c r="M27" s="65" t="s">
        <v>126</v>
      </c>
      <c r="N27" s="23"/>
      <c r="O27" s="65" t="s">
        <v>127</v>
      </c>
      <c r="P27" s="23"/>
      <c r="Q27" s="65" t="s">
        <v>102</v>
      </c>
      <c r="R27" s="72"/>
      <c r="S27" s="64"/>
      <c r="T27" s="23"/>
      <c r="U27" s="65"/>
      <c r="V27" s="23"/>
      <c r="W27" s="65"/>
      <c r="X27" s="23"/>
      <c r="Y27" s="65"/>
      <c r="Z27" s="72"/>
      <c r="AA27" s="64" t="s">
        <v>128</v>
      </c>
      <c r="AB27" s="23"/>
      <c r="AC27" s="65" t="s">
        <v>129</v>
      </c>
      <c r="AD27" s="23"/>
      <c r="AE27" s="65" t="s">
        <v>130</v>
      </c>
      <c r="AF27" s="23"/>
      <c r="AG27" s="65" t="s">
        <v>109</v>
      </c>
      <c r="AH27" s="72"/>
      <c r="AI27" s="64" t="s">
        <v>131</v>
      </c>
      <c r="AJ27" s="23"/>
      <c r="AK27" s="65"/>
      <c r="AL27" s="23"/>
      <c r="AM27" s="65" t="s">
        <v>132</v>
      </c>
      <c r="AN27" s="23"/>
      <c r="AO27" s="65" t="s">
        <v>133</v>
      </c>
      <c r="AP27" s="72"/>
      <c r="AQ27" s="64" t="s">
        <v>112</v>
      </c>
      <c r="AR27" s="23"/>
      <c r="AS27" s="65"/>
      <c r="AT27" s="23"/>
      <c r="AU27" s="65" t="s">
        <v>107</v>
      </c>
      <c r="AV27" s="23"/>
      <c r="AW27" s="65" t="s">
        <v>134</v>
      </c>
      <c r="AX27" s="72"/>
      <c r="AY27" s="64"/>
      <c r="AZ27" s="23"/>
      <c r="BA27" s="65"/>
      <c r="BB27" s="23"/>
      <c r="BC27" s="65"/>
      <c r="BD27" s="23"/>
      <c r="BE27" s="65"/>
      <c r="BF27" s="72"/>
      <c r="BG27" s="8"/>
    </row>
    <row r="28" customFormat="false" ht="12.75" hidden="false" customHeight="true" outlineLevel="0" collapsed="false">
      <c r="A28" s="8"/>
      <c r="B28" s="52" t="s">
        <v>67</v>
      </c>
      <c r="C28" s="64" t="s">
        <v>122</v>
      </c>
      <c r="D28" s="23"/>
      <c r="E28" s="65" t="s">
        <v>121</v>
      </c>
      <c r="F28" s="23"/>
      <c r="G28" s="65"/>
      <c r="H28" s="23"/>
      <c r="I28" s="24"/>
      <c r="J28" s="73"/>
      <c r="K28" s="64" t="s">
        <v>114</v>
      </c>
      <c r="L28" s="23"/>
      <c r="M28" s="65" t="s">
        <v>135</v>
      </c>
      <c r="N28" s="23"/>
      <c r="O28" s="65" t="s">
        <v>136</v>
      </c>
      <c r="P28" s="23"/>
      <c r="Q28" s="24"/>
      <c r="R28" s="73"/>
      <c r="S28" s="64"/>
      <c r="T28" s="23"/>
      <c r="U28" s="65"/>
      <c r="V28" s="23"/>
      <c r="W28" s="65"/>
      <c r="X28" s="23"/>
      <c r="Y28" s="24"/>
      <c r="Z28" s="73"/>
      <c r="AA28" s="64" t="s">
        <v>103</v>
      </c>
      <c r="AB28" s="23"/>
      <c r="AC28" s="65" t="s">
        <v>137</v>
      </c>
      <c r="AD28" s="23"/>
      <c r="AE28" s="65" t="s">
        <v>109</v>
      </c>
      <c r="AF28" s="23"/>
      <c r="AG28" s="24"/>
      <c r="AH28" s="73"/>
      <c r="AI28" s="64" t="s">
        <v>138</v>
      </c>
      <c r="AJ28" s="23"/>
      <c r="AK28" s="65" t="s">
        <v>139</v>
      </c>
      <c r="AL28" s="23"/>
      <c r="AM28" s="65" t="s">
        <v>132</v>
      </c>
      <c r="AN28" s="23"/>
      <c r="AO28" s="24"/>
      <c r="AP28" s="73"/>
      <c r="AQ28" s="64" t="s">
        <v>118</v>
      </c>
      <c r="AR28" s="23"/>
      <c r="AS28" s="65" t="s">
        <v>140</v>
      </c>
      <c r="AT28" s="23"/>
      <c r="AU28" s="65" t="s">
        <v>107</v>
      </c>
      <c r="AV28" s="23"/>
      <c r="AW28" s="24"/>
      <c r="AX28" s="73"/>
      <c r="AY28" s="64"/>
      <c r="AZ28" s="23"/>
      <c r="BA28" s="65"/>
      <c r="BB28" s="23"/>
      <c r="BC28" s="65"/>
      <c r="BD28" s="23"/>
      <c r="BE28" s="24"/>
      <c r="BF28" s="73"/>
      <c r="BG28" s="8"/>
    </row>
    <row r="29" customFormat="false" ht="12.75" hidden="false" customHeight="true" outlineLevel="0" collapsed="false">
      <c r="A29" s="8"/>
      <c r="B29" s="52" t="s">
        <v>76</v>
      </c>
      <c r="C29" s="64"/>
      <c r="D29" s="23"/>
      <c r="E29" s="65"/>
      <c r="F29" s="23"/>
      <c r="G29" s="65" t="s">
        <v>141</v>
      </c>
      <c r="H29" s="23"/>
      <c r="I29" s="24"/>
      <c r="J29" s="73"/>
      <c r="K29" s="64" t="s">
        <v>114</v>
      </c>
      <c r="L29" s="23"/>
      <c r="M29" s="65" t="s">
        <v>101</v>
      </c>
      <c r="N29" s="23"/>
      <c r="O29" s="65" t="s">
        <v>120</v>
      </c>
      <c r="P29" s="23"/>
      <c r="Q29" s="24"/>
      <c r="R29" s="73"/>
      <c r="S29" s="64"/>
      <c r="T29" s="23"/>
      <c r="U29" s="65"/>
      <c r="V29" s="23"/>
      <c r="W29" s="65"/>
      <c r="X29" s="23"/>
      <c r="Y29" s="24"/>
      <c r="Z29" s="73"/>
      <c r="AA29" s="64" t="s">
        <v>116</v>
      </c>
      <c r="AB29" s="23"/>
      <c r="AC29" s="65" t="s">
        <v>103</v>
      </c>
      <c r="AD29" s="23"/>
      <c r="AE29" s="65" t="s">
        <v>142</v>
      </c>
      <c r="AF29" s="23"/>
      <c r="AG29" s="24"/>
      <c r="AH29" s="73"/>
      <c r="AI29" s="64" t="s">
        <v>138</v>
      </c>
      <c r="AJ29" s="23"/>
      <c r="AK29" s="65" t="s">
        <v>117</v>
      </c>
      <c r="AL29" s="23"/>
      <c r="AM29" s="65"/>
      <c r="AN29" s="23"/>
      <c r="AO29" s="24"/>
      <c r="AP29" s="73"/>
      <c r="AQ29" s="64" t="s">
        <v>118</v>
      </c>
      <c r="AR29" s="23"/>
      <c r="AS29" s="65" t="s">
        <v>112</v>
      </c>
      <c r="AT29" s="23"/>
      <c r="AU29" s="65" t="s">
        <v>119</v>
      </c>
      <c r="AV29" s="23"/>
      <c r="AW29" s="24"/>
      <c r="AX29" s="73"/>
      <c r="AY29" s="64"/>
      <c r="AZ29" s="23"/>
      <c r="BA29" s="65"/>
      <c r="BB29" s="23"/>
      <c r="BC29" s="65"/>
      <c r="BD29" s="23"/>
      <c r="BE29" s="24"/>
      <c r="BF29" s="73"/>
      <c r="BG29" s="8"/>
    </row>
    <row r="30" customFormat="false" ht="12.75" hidden="false" customHeight="true" outlineLevel="0" collapsed="false">
      <c r="A30" s="8"/>
      <c r="B30" s="52"/>
      <c r="C30" s="64"/>
      <c r="D30" s="23"/>
      <c r="E30" s="65"/>
      <c r="F30" s="23"/>
      <c r="G30" s="65"/>
      <c r="H30" s="23"/>
      <c r="I30" s="24"/>
      <c r="J30" s="73"/>
      <c r="K30" s="64"/>
      <c r="L30" s="23"/>
      <c r="M30" s="65"/>
      <c r="N30" s="23"/>
      <c r="O30" s="65"/>
      <c r="P30" s="23"/>
      <c r="Q30" s="24"/>
      <c r="R30" s="73"/>
      <c r="S30" s="64"/>
      <c r="T30" s="23"/>
      <c r="U30" s="65"/>
      <c r="V30" s="23"/>
      <c r="W30" s="65"/>
      <c r="X30" s="23"/>
      <c r="Y30" s="24"/>
      <c r="Z30" s="73"/>
      <c r="AA30" s="64"/>
      <c r="AB30" s="23"/>
      <c r="AC30" s="65"/>
      <c r="AD30" s="23"/>
      <c r="AE30" s="65"/>
      <c r="AF30" s="23"/>
      <c r="AG30" s="24"/>
      <c r="AH30" s="73"/>
      <c r="AI30" s="64"/>
      <c r="AJ30" s="23"/>
      <c r="AK30" s="65"/>
      <c r="AL30" s="23"/>
      <c r="AM30" s="65"/>
      <c r="AN30" s="23"/>
      <c r="AO30" s="24"/>
      <c r="AP30" s="73"/>
      <c r="AQ30" s="64"/>
      <c r="AR30" s="23"/>
      <c r="AS30" s="65"/>
      <c r="AT30" s="23"/>
      <c r="AU30" s="65"/>
      <c r="AV30" s="23"/>
      <c r="AW30" s="24"/>
      <c r="AX30" s="73"/>
      <c r="AY30" s="64"/>
      <c r="AZ30" s="23"/>
      <c r="BA30" s="65"/>
      <c r="BB30" s="23"/>
      <c r="BC30" s="65"/>
      <c r="BD30" s="23"/>
      <c r="BE30" s="24"/>
      <c r="BF30" s="73"/>
      <c r="BG30" s="8"/>
    </row>
    <row r="31" customFormat="false" ht="12.75" hidden="false" customHeight="true" outlineLevel="0" collapsed="false">
      <c r="A31" s="8"/>
      <c r="B31" s="52" t="s">
        <v>80</v>
      </c>
      <c r="C31" s="64" t="s">
        <v>122</v>
      </c>
      <c r="D31" s="23"/>
      <c r="E31" s="24"/>
      <c r="F31" s="25"/>
      <c r="G31" s="24"/>
      <c r="H31" s="25"/>
      <c r="I31" s="24"/>
      <c r="J31" s="73"/>
      <c r="K31" s="64" t="s">
        <v>120</v>
      </c>
      <c r="L31" s="23"/>
      <c r="M31" s="24"/>
      <c r="N31" s="25"/>
      <c r="O31" s="24"/>
      <c r="P31" s="25"/>
      <c r="Q31" s="24"/>
      <c r="R31" s="73"/>
      <c r="S31" s="64"/>
      <c r="T31" s="23"/>
      <c r="U31" s="24"/>
      <c r="V31" s="25"/>
      <c r="W31" s="24"/>
      <c r="X31" s="25"/>
      <c r="Y31" s="24"/>
      <c r="Z31" s="73"/>
      <c r="AA31" s="64" t="s">
        <v>116</v>
      </c>
      <c r="AB31" s="23"/>
      <c r="AC31" s="24"/>
      <c r="AD31" s="25"/>
      <c r="AE31" s="24"/>
      <c r="AF31" s="25"/>
      <c r="AG31" s="24"/>
      <c r="AH31" s="73"/>
      <c r="AI31" s="64" t="s">
        <v>131</v>
      </c>
      <c r="AJ31" s="23"/>
      <c r="AK31" s="24"/>
      <c r="AL31" s="25"/>
      <c r="AM31" s="24"/>
      <c r="AN31" s="25"/>
      <c r="AO31" s="24"/>
      <c r="AP31" s="73"/>
      <c r="AQ31" s="64" t="s">
        <v>119</v>
      </c>
      <c r="AR31" s="23"/>
      <c r="AS31" s="24"/>
      <c r="AT31" s="25"/>
      <c r="AU31" s="24"/>
      <c r="AV31" s="25"/>
      <c r="AW31" s="24"/>
      <c r="AX31" s="73"/>
      <c r="AY31" s="64"/>
      <c r="AZ31" s="23"/>
      <c r="BA31" s="24"/>
      <c r="BB31" s="25"/>
      <c r="BC31" s="24"/>
      <c r="BD31" s="25"/>
      <c r="BE31" s="24"/>
      <c r="BF31" s="73"/>
      <c r="BG31" s="8"/>
    </row>
    <row r="32" customFormat="false" ht="12.75" hidden="false" customHeight="true" outlineLevel="0" collapsed="false">
      <c r="A32" s="8"/>
      <c r="B32" s="8"/>
      <c r="C32" s="64" t="s">
        <v>141</v>
      </c>
      <c r="D32" s="23"/>
      <c r="E32" s="24"/>
      <c r="F32" s="25"/>
      <c r="G32" s="24"/>
      <c r="H32" s="25"/>
      <c r="I32" s="24"/>
      <c r="J32" s="73"/>
      <c r="K32" s="64" t="s">
        <v>101</v>
      </c>
      <c r="L32" s="23"/>
      <c r="M32" s="24"/>
      <c r="N32" s="25"/>
      <c r="O32" s="24"/>
      <c r="P32" s="25"/>
      <c r="Q32" s="24"/>
      <c r="R32" s="73"/>
      <c r="S32" s="64"/>
      <c r="T32" s="23"/>
      <c r="U32" s="24"/>
      <c r="V32" s="25"/>
      <c r="W32" s="24"/>
      <c r="X32" s="25"/>
      <c r="Y32" s="24"/>
      <c r="Z32" s="73"/>
      <c r="AA32" s="64" t="s">
        <v>142</v>
      </c>
      <c r="AB32" s="23"/>
      <c r="AC32" s="24"/>
      <c r="AD32" s="25"/>
      <c r="AE32" s="24"/>
      <c r="AF32" s="25"/>
      <c r="AG32" s="24"/>
      <c r="AH32" s="73"/>
      <c r="AI32" s="64" t="s">
        <v>117</v>
      </c>
      <c r="AJ32" s="23"/>
      <c r="AK32" s="24"/>
      <c r="AL32" s="25"/>
      <c r="AM32" s="24"/>
      <c r="AN32" s="25"/>
      <c r="AO32" s="24"/>
      <c r="AP32" s="73"/>
      <c r="AQ32" s="64" t="s">
        <v>106</v>
      </c>
      <c r="AR32" s="23"/>
      <c r="AS32" s="24"/>
      <c r="AT32" s="25"/>
      <c r="AU32" s="24"/>
      <c r="AV32" s="25"/>
      <c r="AW32" s="24"/>
      <c r="AX32" s="73"/>
      <c r="AY32" s="64"/>
      <c r="AZ32" s="23"/>
      <c r="BA32" s="24"/>
      <c r="BB32" s="25"/>
      <c r="BC32" s="24"/>
      <c r="BD32" s="25"/>
      <c r="BE32" s="24"/>
      <c r="BF32" s="73"/>
      <c r="BG32" s="8"/>
    </row>
    <row r="33" customFormat="false" ht="12.75" hidden="false" customHeight="true" outlineLevel="0" collapsed="false">
      <c r="A33" s="8"/>
      <c r="B33" s="8"/>
      <c r="C33" s="64" t="s">
        <v>143</v>
      </c>
      <c r="D33" s="74"/>
      <c r="E33" s="24"/>
      <c r="F33" s="25"/>
      <c r="G33" s="24"/>
      <c r="H33" s="25"/>
      <c r="I33" s="24"/>
      <c r="J33" s="73"/>
      <c r="K33" s="64" t="s">
        <v>114</v>
      </c>
      <c r="L33" s="23"/>
      <c r="M33" s="24"/>
      <c r="N33" s="25"/>
      <c r="O33" s="24"/>
      <c r="P33" s="25"/>
      <c r="Q33" s="24"/>
      <c r="R33" s="73"/>
      <c r="S33" s="64"/>
      <c r="T33" s="23"/>
      <c r="U33" s="24"/>
      <c r="V33" s="25"/>
      <c r="W33" s="24"/>
      <c r="X33" s="25"/>
      <c r="Y33" s="24"/>
      <c r="Z33" s="73"/>
      <c r="AA33" s="64" t="s">
        <v>103</v>
      </c>
      <c r="AB33" s="23"/>
      <c r="AC33" s="24"/>
      <c r="AD33" s="25"/>
      <c r="AE33" s="24"/>
      <c r="AF33" s="25"/>
      <c r="AG33" s="24"/>
      <c r="AH33" s="73"/>
      <c r="AI33" s="64" t="s">
        <v>138</v>
      </c>
      <c r="AJ33" s="23"/>
      <c r="AK33" s="24"/>
      <c r="AL33" s="25"/>
      <c r="AM33" s="24"/>
      <c r="AN33" s="25"/>
      <c r="AO33" s="24"/>
      <c r="AP33" s="73"/>
      <c r="AQ33" s="64" t="s">
        <v>140</v>
      </c>
      <c r="AR33" s="23"/>
      <c r="AS33" s="24"/>
      <c r="AT33" s="25"/>
      <c r="AU33" s="24"/>
      <c r="AV33" s="25"/>
      <c r="AW33" s="24"/>
      <c r="AX33" s="73"/>
      <c r="AY33" s="64"/>
      <c r="AZ33" s="23"/>
      <c r="BA33" s="24"/>
      <c r="BB33" s="25"/>
      <c r="BC33" s="24"/>
      <c r="BD33" s="25"/>
      <c r="BE33" s="24"/>
      <c r="BF33" s="73"/>
      <c r="BG33" s="8"/>
    </row>
    <row r="34" customFormat="false" ht="12.75" hidden="false" customHeight="true" outlineLevel="0" collapsed="false">
      <c r="A34" s="8"/>
      <c r="B34" s="8"/>
      <c r="C34" s="75" t="s">
        <v>121</v>
      </c>
      <c r="D34" s="76"/>
      <c r="E34" s="77" t="str">
        <f aca="false">IF(C31="","",CONCATENATE(C31,", ",C32,", ",C33," &amp; ",C34))</f>
        <v>Isobel Muir, Yvonne Patrick, Kirsty Parker &amp; Katie Wright</v>
      </c>
      <c r="F34" s="78"/>
      <c r="G34" s="79"/>
      <c r="H34" s="78"/>
      <c r="I34" s="79"/>
      <c r="J34" s="80"/>
      <c r="K34" s="75" t="s">
        <v>125</v>
      </c>
      <c r="L34" s="76"/>
      <c r="M34" s="77" t="str">
        <f aca="false">IF(K31="","",CONCATENATE(K31,", ",K32,", ",K33," &amp; ",K34))</f>
        <v>Melanie Anning, Tracey Brockbank, Jo Wilding &amp; Freya Leman</v>
      </c>
      <c r="N34" s="78"/>
      <c r="O34" s="79"/>
      <c r="P34" s="78"/>
      <c r="Q34" s="79"/>
      <c r="R34" s="80"/>
      <c r="S34" s="75"/>
      <c r="T34" s="76"/>
      <c r="U34" s="77" t="str">
        <f aca="false">IF(S31="","",CONCATENATE(S31,", ",S32,", ",S33," &amp; ",S34))</f>
        <v/>
      </c>
      <c r="V34" s="78"/>
      <c r="W34" s="79"/>
      <c r="X34" s="78"/>
      <c r="Y34" s="79"/>
      <c r="Z34" s="80"/>
      <c r="AA34" s="75" t="s">
        <v>128</v>
      </c>
      <c r="AB34" s="76"/>
      <c r="AC34" s="77" t="str">
        <f aca="false">IF(AA31="","",CONCATENATE(AA31,", ",AA32,", ",AA33," &amp; ",AA34))</f>
        <v>Cara Maker, Sue Keen, Felicity Webster &amp; Helen O’Sullivan</v>
      </c>
      <c r="AD34" s="78"/>
      <c r="AE34" s="79"/>
      <c r="AF34" s="78"/>
      <c r="AG34" s="79"/>
      <c r="AH34" s="80"/>
      <c r="AI34" s="75" t="s">
        <v>132</v>
      </c>
      <c r="AJ34" s="76"/>
      <c r="AK34" s="77" t="str">
        <f aca="false">IF(AI31="","",CONCATENATE(AI31,", ",AI32,", ",AI33," &amp; ",AI34))</f>
        <v>Jenna Levett, Julie Lovelle, Jo Body &amp; Mary Sanderson</v>
      </c>
      <c r="AL34" s="78"/>
      <c r="AM34" s="79"/>
      <c r="AN34" s="78"/>
      <c r="AO34" s="79"/>
      <c r="AP34" s="80"/>
      <c r="AQ34" s="75" t="s">
        <v>107</v>
      </c>
      <c r="AR34" s="76"/>
      <c r="AS34" s="77" t="str">
        <f aca="false">IF(AQ31="","",CONCATENATE(AQ31,", ",AQ32,", ",AQ33," &amp; ",AQ34))</f>
        <v>Jo Buckley, Helen Diack, Becky Trotman &amp; Jac Barnes</v>
      </c>
      <c r="AT34" s="78"/>
      <c r="AU34" s="79"/>
      <c r="AV34" s="78"/>
      <c r="AW34" s="79"/>
      <c r="AX34" s="80"/>
      <c r="AY34" s="75"/>
      <c r="AZ34" s="76"/>
      <c r="BA34" s="77" t="str">
        <f aca="false">IF(AY31="","",CONCATENATE(AY31,", ",AY32,", ",AY33," &amp; ",AY34))</f>
        <v/>
      </c>
      <c r="BB34" s="78"/>
      <c r="BC34" s="79"/>
      <c r="BD34" s="78"/>
      <c r="BE34" s="79"/>
      <c r="BF34" s="80"/>
      <c r="BG34" s="8"/>
    </row>
    <row r="35" customFormat="false" ht="13.5" hidden="false" customHeight="true" outlineLevel="0" collapsed="false">
      <c r="A35" s="8"/>
      <c r="B35" s="8"/>
      <c r="C35" s="8" t="s">
        <v>144</v>
      </c>
      <c r="D35" s="8"/>
      <c r="E35" s="8" t="s">
        <v>144</v>
      </c>
      <c r="F35" s="8"/>
      <c r="G35" s="8" t="s">
        <v>144</v>
      </c>
      <c r="H35" s="8"/>
      <c r="I35" s="8" t="s">
        <v>144</v>
      </c>
      <c r="J35" s="8"/>
      <c r="K35" s="8" t="s">
        <v>145</v>
      </c>
      <c r="L35" s="8"/>
      <c r="M35" s="8" t="s">
        <v>145</v>
      </c>
      <c r="N35" s="8"/>
      <c r="O35" s="8" t="s">
        <v>145</v>
      </c>
      <c r="P35" s="8"/>
      <c r="Q35" s="8" t="s">
        <v>145</v>
      </c>
      <c r="R35" s="8"/>
      <c r="S35" s="8" t="s">
        <v>146</v>
      </c>
      <c r="T35" s="8"/>
      <c r="U35" s="8" t="s">
        <v>146</v>
      </c>
      <c r="V35" s="8"/>
      <c r="W35" s="8" t="s">
        <v>146</v>
      </c>
      <c r="X35" s="8"/>
      <c r="Y35" s="8" t="s">
        <v>146</v>
      </c>
      <c r="Z35" s="8"/>
      <c r="AA35" s="8" t="s">
        <v>147</v>
      </c>
      <c r="AB35" s="8"/>
      <c r="AC35" s="8" t="s">
        <v>147</v>
      </c>
      <c r="AD35" s="8"/>
      <c r="AE35" s="8" t="s">
        <v>147</v>
      </c>
      <c r="AF35" s="8"/>
      <c r="AG35" s="8" t="s">
        <v>147</v>
      </c>
      <c r="AH35" s="8"/>
      <c r="AI35" s="8" t="s">
        <v>148</v>
      </c>
      <c r="AJ35" s="8"/>
      <c r="AK35" s="8" t="s">
        <v>148</v>
      </c>
      <c r="AL35" s="8"/>
      <c r="AM35" s="8" t="s">
        <v>148</v>
      </c>
      <c r="AN35" s="8"/>
      <c r="AO35" s="8" t="s">
        <v>148</v>
      </c>
      <c r="AP35" s="8"/>
      <c r="AQ35" s="8" t="s">
        <v>149</v>
      </c>
      <c r="AR35" s="8"/>
      <c r="AS35" s="8" t="s">
        <v>149</v>
      </c>
      <c r="AT35" s="8"/>
      <c r="AU35" s="8" t="s">
        <v>149</v>
      </c>
      <c r="AV35" s="8"/>
      <c r="AW35" s="8" t="s">
        <v>149</v>
      </c>
      <c r="AX35" s="8"/>
      <c r="AY35" s="8" t="s">
        <v>150</v>
      </c>
      <c r="AZ35" s="8"/>
      <c r="BA35" s="81" t="s">
        <v>150</v>
      </c>
      <c r="BB35" s="8"/>
      <c r="BC35" s="8" t="s">
        <v>150</v>
      </c>
      <c r="BD35" s="8"/>
      <c r="BE35" s="8" t="s">
        <v>150</v>
      </c>
      <c r="BF35" s="8"/>
      <c r="BG35" s="8"/>
    </row>
    <row r="36" customFormat="false" ht="12.75" hidden="false" customHeight="true" outlineLevel="0" collapsed="false">
      <c r="A36" s="8"/>
      <c r="B36" s="8"/>
      <c r="C36" s="82" t="s">
        <v>4</v>
      </c>
      <c r="D36" s="83"/>
      <c r="E36" s="84" t="n">
        <f aca="false">Results!X60</f>
        <v>62.000001</v>
      </c>
      <c r="F36" s="85" t="n">
        <f aca="false">IF(E36=0,0,RANK(E36,$E$36:$E$42,0))</f>
        <v>4</v>
      </c>
      <c r="G36" s="86" t="s">
        <v>4</v>
      </c>
      <c r="H36" s="87"/>
      <c r="I36" s="88" t="n">
        <f aca="false">Results!X127</f>
        <v>37.000001</v>
      </c>
      <c r="J36" s="89" t="n">
        <f aca="false">IF(I36=0,0,RANK(I36,$I$36:$I$42,0))</f>
        <v>5</v>
      </c>
      <c r="K36" s="90" t="s">
        <v>151</v>
      </c>
      <c r="L36" s="8"/>
      <c r="M36" s="52" t="s">
        <v>152</v>
      </c>
      <c r="N36" s="8"/>
      <c r="O36" s="91" t="s">
        <v>4</v>
      </c>
      <c r="P36" s="92"/>
      <c r="Q36" s="93" t="n">
        <f aca="false">E36+I36</f>
        <v>99.000002</v>
      </c>
      <c r="R36" s="94" t="n">
        <f aca="false">IF(Q36=0,0,RANK(Q36,$Q$36:$Q$42,0))</f>
        <v>5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customFormat="false" ht="12.75" hidden="false" customHeight="true" outlineLevel="0" collapsed="false">
      <c r="A37" s="8"/>
      <c r="B37" s="8"/>
      <c r="C37" s="95" t="s">
        <v>83</v>
      </c>
      <c r="D37" s="96"/>
      <c r="E37" s="97" t="n">
        <f aca="false">Results!Y60</f>
        <v>66.000002</v>
      </c>
      <c r="F37" s="98" t="n">
        <f aca="false">IF(E37=0,0,RANK(E37,$E$36:$E$42,0))</f>
        <v>3</v>
      </c>
      <c r="G37" s="99" t="s">
        <v>83</v>
      </c>
      <c r="H37" s="67"/>
      <c r="I37" s="100" t="n">
        <f aca="false">Results!Y127</f>
        <v>101.000002</v>
      </c>
      <c r="J37" s="101" t="n">
        <f aca="false">IF(I37=0,0,RANK(I37,$I$36:$I$42,0))</f>
        <v>1</v>
      </c>
      <c r="K37" s="90" t="s">
        <v>153</v>
      </c>
      <c r="L37" s="8"/>
      <c r="M37" s="52" t="s">
        <v>154</v>
      </c>
      <c r="N37" s="8"/>
      <c r="O37" s="102" t="s">
        <v>5</v>
      </c>
      <c r="P37" s="103"/>
      <c r="Q37" s="104" t="n">
        <f aca="false">E37+I37</f>
        <v>167.000004</v>
      </c>
      <c r="R37" s="105" t="n">
        <f aca="false">IF(Q37=0,0,RANK(Q37,$Q$36:$Q$42,0))</f>
        <v>2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customFormat="false" ht="12.75" hidden="false" customHeight="true" outlineLevel="0" collapsed="false">
      <c r="A38" s="8"/>
      <c r="B38" s="8"/>
      <c r="C38" s="95" t="s">
        <v>6</v>
      </c>
      <c r="D38" s="96"/>
      <c r="E38" s="97" t="n">
        <f aca="false">Results!AB60</f>
        <v>5E-006</v>
      </c>
      <c r="F38" s="98" t="n">
        <f aca="false">IF(E38=0,0,RANK(E38,$E$36:$E$42,0))</f>
        <v>7</v>
      </c>
      <c r="G38" s="99" t="s">
        <v>6</v>
      </c>
      <c r="H38" s="67"/>
      <c r="I38" s="100" t="n">
        <f aca="false">Results!AA127</f>
        <v>4E-006</v>
      </c>
      <c r="J38" s="101" t="n">
        <f aca="false">IF(I38=0,0,RANK(I38,$I$36:$I$42,0))</f>
        <v>7</v>
      </c>
      <c r="K38" s="90" t="s">
        <v>155</v>
      </c>
      <c r="L38" s="8"/>
      <c r="M38" s="52" t="s">
        <v>156</v>
      </c>
      <c r="N38" s="8"/>
      <c r="O38" s="102" t="s">
        <v>6</v>
      </c>
      <c r="P38" s="103"/>
      <c r="Q38" s="104" t="n">
        <f aca="false">E38+I38</f>
        <v>9E-006</v>
      </c>
      <c r="R38" s="105" t="n">
        <f aca="false">IF(Q38=0,0,RANK(Q38,$Q$36:$Q$42,0))</f>
        <v>7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customFormat="false" ht="12.75" hidden="false" customHeight="true" outlineLevel="0" collapsed="false">
      <c r="A39" s="8"/>
      <c r="B39" s="8"/>
      <c r="C39" s="95" t="s">
        <v>7</v>
      </c>
      <c r="D39" s="96"/>
      <c r="E39" s="97" t="n">
        <f aca="false">Results!Z60</f>
        <v>73.000003</v>
      </c>
      <c r="F39" s="98" t="n">
        <f aca="false">IF(E39=0,0,RANK(E39,$E$36:$E$42,0))</f>
        <v>2</v>
      </c>
      <c r="G39" s="99" t="s">
        <v>7</v>
      </c>
      <c r="H39" s="67"/>
      <c r="I39" s="100" t="n">
        <f aca="false">Results!Z127</f>
        <v>65.000003</v>
      </c>
      <c r="J39" s="101" t="n">
        <f aca="false">IF(I39=0,0,RANK(I39,$I$36:$I$42,0))</f>
        <v>3</v>
      </c>
      <c r="K39" s="90" t="s">
        <v>157</v>
      </c>
      <c r="L39" s="8"/>
      <c r="M39" s="52" t="s">
        <v>158</v>
      </c>
      <c r="N39" s="8"/>
      <c r="O39" s="102" t="s">
        <v>7</v>
      </c>
      <c r="P39" s="103"/>
      <c r="Q39" s="104" t="n">
        <f aca="false">E39+I39</f>
        <v>138.000006</v>
      </c>
      <c r="R39" s="105" t="n">
        <f aca="false">IF(Q39=0,0,RANK(Q39,$Q$36:$Q$42,0))</f>
        <v>3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customFormat="false" ht="12.75" hidden="false" customHeight="true" outlineLevel="0" collapsed="false">
      <c r="A40" s="8"/>
      <c r="B40" s="8"/>
      <c r="C40" s="95" t="s">
        <v>8</v>
      </c>
      <c r="D40" s="96"/>
      <c r="E40" s="97" t="n">
        <f aca="false">Results!AC60</f>
        <v>54.000006</v>
      </c>
      <c r="F40" s="98" t="n">
        <f aca="false">IF(E40=0,0,RANK(E40,$E$36:$E$42,0))</f>
        <v>5</v>
      </c>
      <c r="G40" s="99" t="s">
        <v>8</v>
      </c>
      <c r="H40" s="67"/>
      <c r="I40" s="100" t="n">
        <f aca="false">Results!AC127</f>
        <v>65.000006</v>
      </c>
      <c r="J40" s="101" t="n">
        <f aca="false">IF(I40=0,0,RANK(I40,$I$36:$I$42,0))</f>
        <v>2</v>
      </c>
      <c r="K40" s="90" t="s">
        <v>159</v>
      </c>
      <c r="L40" s="8"/>
      <c r="M40" s="52" t="s">
        <v>160</v>
      </c>
      <c r="N40" s="8"/>
      <c r="O40" s="102" t="s">
        <v>8</v>
      </c>
      <c r="P40" s="103"/>
      <c r="Q40" s="104" t="n">
        <f aca="false">E40+I40</f>
        <v>119.000012</v>
      </c>
      <c r="R40" s="105" t="n">
        <f aca="false">IF(Q40=0,0,RANK(Q40,$Q$36:$Q$42,0))</f>
        <v>4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customFormat="false" ht="12.75" hidden="false" customHeight="true" outlineLevel="0" collapsed="false">
      <c r="A41" s="8"/>
      <c r="B41" s="8"/>
      <c r="C41" s="95" t="s">
        <v>9</v>
      </c>
      <c r="D41" s="96"/>
      <c r="E41" s="97" t="n">
        <f aca="false">Results!AA60</f>
        <v>113.000004</v>
      </c>
      <c r="F41" s="98" t="n">
        <f aca="false">IF(E41=0,0,RANK(E41,$E$36:$E$42,0))</f>
        <v>1</v>
      </c>
      <c r="G41" s="99" t="s">
        <v>9</v>
      </c>
      <c r="H41" s="67"/>
      <c r="I41" s="100" t="n">
        <f aca="false">Results!AB127</f>
        <v>63.000005</v>
      </c>
      <c r="J41" s="101" t="n">
        <f aca="false">IF(I41=0,0,RANK(I41,$I$36:$I$42,0))</f>
        <v>4</v>
      </c>
      <c r="K41" s="90" t="s">
        <v>161</v>
      </c>
      <c r="L41" s="8"/>
      <c r="M41" s="52" t="s">
        <v>162</v>
      </c>
      <c r="N41" s="8"/>
      <c r="O41" s="102" t="s">
        <v>9</v>
      </c>
      <c r="P41" s="103"/>
      <c r="Q41" s="104" t="n">
        <f aca="false">E41+I41</f>
        <v>176.000009</v>
      </c>
      <c r="R41" s="105" t="n">
        <f aca="false">IF(Q41=0,0,RANK(Q41,$Q$36:$Q$42,0))</f>
        <v>1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customFormat="false" ht="13.5" hidden="false" customHeight="true" outlineLevel="0" collapsed="false">
      <c r="A42" s="8"/>
      <c r="B42" s="8"/>
      <c r="C42" s="106" t="s">
        <v>84</v>
      </c>
      <c r="D42" s="107"/>
      <c r="E42" s="108" t="n">
        <f aca="false">Results!AD60</f>
        <v>7E-006</v>
      </c>
      <c r="F42" s="109" t="n">
        <f aca="false">IF(E42=0,0,RANK(E42,$E$36:$E$42,0))</f>
        <v>6</v>
      </c>
      <c r="G42" s="110" t="s">
        <v>84</v>
      </c>
      <c r="H42" s="111"/>
      <c r="I42" s="112" t="n">
        <f aca="false">Results!AD127</f>
        <v>7E-006</v>
      </c>
      <c r="J42" s="113" t="n">
        <f aca="false">IF(I42=0,0,RANK(I42,$I$36:$I$42,0))</f>
        <v>6</v>
      </c>
      <c r="K42" s="90" t="s">
        <v>163</v>
      </c>
      <c r="L42" s="8"/>
      <c r="M42" s="52" t="s">
        <v>164</v>
      </c>
      <c r="N42" s="8"/>
      <c r="O42" s="114" t="s">
        <v>84</v>
      </c>
      <c r="P42" s="115"/>
      <c r="Q42" s="116" t="n">
        <f aca="false">E42+I42</f>
        <v>1.4E-005</v>
      </c>
      <c r="R42" s="117" t="n">
        <f aca="false">IF(Q42=0,0,RANK(Q42,$Q$36:$Q$42,0))</f>
        <v>6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customFormat="false" ht="12.75" hidden="false" customHeight="true" outlineLevel="0" collapsed="fals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</sheetData>
  <sheetProtection sheet="true" objects="true" scenarios="true"/>
  <mergeCells count="72">
    <mergeCell ref="H1:L1"/>
    <mergeCell ref="O1:R1"/>
    <mergeCell ref="C3:J3"/>
    <mergeCell ref="K3:R3"/>
    <mergeCell ref="S3:Z3"/>
    <mergeCell ref="AA3:AH3"/>
    <mergeCell ref="AI3:AP3"/>
    <mergeCell ref="AQ3:AX3"/>
    <mergeCell ref="AY3:BF3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C20:J20"/>
    <mergeCell ref="K20:R20"/>
    <mergeCell ref="S20:Z20"/>
    <mergeCell ref="AA20:AH20"/>
    <mergeCell ref="AI20:AP20"/>
    <mergeCell ref="AQ20:AX20"/>
    <mergeCell ref="AY20:BF20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3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141"/>
  <sheetViews>
    <sheetView showFormulas="false" showGridLines="false" showRowColHeaders="true" showZeros="false" rightToLeft="false" tabSelected="false" showOutlineSymbols="true" defaultGridColor="true" view="normal" topLeftCell="A1" colorId="64" zoomScale="110" zoomScaleNormal="110" zoomScalePageLayoutView="100" workbookViewId="0">
      <pane xSplit="0" ySplit="2" topLeftCell="A3" activePane="bottomLeft" state="frozen"/>
      <selection pane="topLeft" activeCell="A1" activeCellId="0" sqref="A1"/>
      <selection pane="bottomLeft" activeCell="S119" activeCellId="0" sqref="S119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118" width="1.13"/>
    <col collapsed="false" customWidth="true" hidden="false" outlineLevel="0" max="2" min="2" style="118" width="15.4"/>
    <col collapsed="false" customWidth="true" hidden="false" outlineLevel="0" max="3" min="3" style="118" width="4.28"/>
    <col collapsed="false" customWidth="true" hidden="false" outlineLevel="0" max="4" min="4" style="119" width="3.95"/>
    <col collapsed="false" customWidth="true" hidden="false" outlineLevel="0" max="5" min="5" style="120" width="7.13"/>
    <col collapsed="false" customWidth="true" hidden="true" outlineLevel="0" max="6" min="6" style="118" width="9.05"/>
    <col collapsed="false" customWidth="true" hidden="false" outlineLevel="0" max="8" min="7" style="118" width="0.99"/>
    <col collapsed="false" customWidth="true" hidden="false" outlineLevel="0" max="9" min="9" style="118" width="6.84"/>
    <col collapsed="false" customWidth="true" hidden="false" outlineLevel="0" max="10" min="10" style="118" width="15.4"/>
    <col collapsed="false" customWidth="true" hidden="false" outlineLevel="0" max="11" min="11" style="118" width="4.28"/>
    <col collapsed="false" customWidth="true" hidden="false" outlineLevel="0" max="12" min="12" style="119" width="4.48"/>
    <col collapsed="false" customWidth="true" hidden="false" outlineLevel="0" max="13" min="13" style="120" width="7.13"/>
    <col collapsed="false" customWidth="true" hidden="true" outlineLevel="0" max="14" min="14" style="118" width="9.05"/>
    <col collapsed="false" customWidth="true" hidden="false" outlineLevel="0" max="15" min="15" style="118" width="1.13"/>
    <col collapsed="false" customWidth="true" hidden="false" outlineLevel="0" max="16" min="16" style="118" width="1.99"/>
    <col collapsed="false" customWidth="true" hidden="false" outlineLevel="0" max="17" min="17" style="120" width="15.4"/>
    <col collapsed="false" customWidth="true" hidden="false" outlineLevel="0" max="18" min="18" style="120" width="4.28"/>
    <col collapsed="false" customWidth="true" hidden="false" outlineLevel="0" max="19" min="19" style="118" width="3.73"/>
    <col collapsed="false" customWidth="true" hidden="false" outlineLevel="0" max="20" min="20" style="118" width="7.13"/>
    <col collapsed="false" customWidth="true" hidden="true" outlineLevel="0" max="31" min="21" style="121" width="9.05"/>
    <col collapsed="false" customWidth="true" hidden="false" outlineLevel="0" max="32" min="32" style="122" width="9.98"/>
    <col collapsed="false" customWidth="true" hidden="false" outlineLevel="0" max="33" min="33" style="118" width="9.55"/>
    <col collapsed="false" customWidth="true" hidden="false" outlineLevel="0" max="257" min="34" style="118" width="9.13"/>
  </cols>
  <sheetData>
    <row r="1" customFormat="false" ht="12.75" hidden="false" customHeight="true" outlineLevel="0" collapsed="false">
      <c r="A1" s="123" t="str">
        <f aca="false">CONCATENATE("Sussex Vets League -  ",'Team Declaration'!H1," - ",TEXT('Team Declaration'!O1,"d mmm yyyy"))</f>
        <v>Sussex Vets League -  Lewes (B&amp;H) - 26 Jul 2021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4"/>
      <c r="V1" s="124"/>
      <c r="W1" s="125"/>
      <c r="X1" s="126" t="s">
        <v>11</v>
      </c>
      <c r="Y1" s="126" t="s">
        <v>13</v>
      </c>
      <c r="Z1" s="126" t="s">
        <v>17</v>
      </c>
      <c r="AA1" s="126" t="s">
        <v>21</v>
      </c>
      <c r="AB1" s="126" t="s">
        <v>15</v>
      </c>
      <c r="AC1" s="126" t="s">
        <v>19</v>
      </c>
      <c r="AD1" s="126" t="s">
        <v>23</v>
      </c>
      <c r="AE1" s="126"/>
      <c r="AF1" s="127"/>
    </row>
    <row r="2" customFormat="false" ht="12.75" hidden="false" customHeight="true" outlineLevel="0" collapsed="false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24"/>
      <c r="W2" s="125"/>
      <c r="X2" s="126" t="s">
        <v>12</v>
      </c>
      <c r="Y2" s="126" t="s">
        <v>14</v>
      </c>
      <c r="Z2" s="126" t="s">
        <v>18</v>
      </c>
      <c r="AA2" s="126" t="s">
        <v>22</v>
      </c>
      <c r="AB2" s="126" t="s">
        <v>16</v>
      </c>
      <c r="AC2" s="126" t="s">
        <v>20</v>
      </c>
      <c r="AD2" s="126" t="s">
        <v>24</v>
      </c>
      <c r="AE2" s="126"/>
      <c r="AF2" s="127"/>
    </row>
    <row r="3" customFormat="false" ht="17.1" hidden="false" customHeight="true" outlineLevel="0" collapsed="false">
      <c r="A3" s="128" t="s">
        <v>25</v>
      </c>
      <c r="B3" s="129"/>
      <c r="C3" s="130" t="s">
        <v>165</v>
      </c>
      <c r="D3" s="131"/>
      <c r="E3" s="132"/>
      <c r="F3" s="129"/>
      <c r="G3" s="129"/>
      <c r="H3" s="129"/>
      <c r="I3" s="129"/>
      <c r="J3" s="129"/>
      <c r="K3" s="130" t="s">
        <v>166</v>
      </c>
      <c r="L3" s="131"/>
      <c r="M3" s="132"/>
      <c r="N3" s="129"/>
      <c r="O3" s="129"/>
      <c r="P3" s="129"/>
      <c r="Q3" s="132"/>
      <c r="R3" s="132"/>
      <c r="S3" s="129"/>
      <c r="T3" s="129"/>
      <c r="U3" s="125"/>
      <c r="V3" s="125"/>
      <c r="W3" s="125"/>
      <c r="X3" s="125" t="n">
        <v>10</v>
      </c>
      <c r="Y3" s="126" t="n">
        <v>11</v>
      </c>
      <c r="Z3" s="126" t="n">
        <v>14</v>
      </c>
      <c r="AA3" s="126" t="n">
        <v>17</v>
      </c>
      <c r="AB3" s="126" t="n">
        <v>15</v>
      </c>
      <c r="AC3" s="126" t="n">
        <v>16</v>
      </c>
      <c r="AD3" s="126" t="n">
        <v>12</v>
      </c>
      <c r="AE3" s="126"/>
      <c r="AF3" s="127"/>
    </row>
    <row r="4" customFormat="false" ht="14.65" hidden="false" customHeight="true" outlineLevel="0" collapsed="false">
      <c r="A4" s="130" t="str">
        <f aca="false">'Team Declaration'!$B8</f>
        <v>High Jump</v>
      </c>
      <c r="B4" s="129"/>
      <c r="C4" s="133" t="s">
        <v>11</v>
      </c>
      <c r="D4" s="131"/>
      <c r="E4" s="133"/>
      <c r="F4" s="134"/>
      <c r="G4" s="134"/>
      <c r="H4" s="135"/>
      <c r="I4" s="130" t="str">
        <f aca="false">'Team Declaration'!$B8</f>
        <v>High Jump</v>
      </c>
      <c r="J4" s="131"/>
      <c r="K4" s="133" t="s">
        <v>26</v>
      </c>
      <c r="L4" s="131"/>
      <c r="M4" s="133"/>
      <c r="N4" s="134"/>
      <c r="O4" s="134"/>
      <c r="P4" s="130" t="str">
        <f aca="false">'Team Declaration'!$B7</f>
        <v>Hammer</v>
      </c>
      <c r="Q4" s="131"/>
      <c r="R4" s="133" t="s">
        <v>27</v>
      </c>
      <c r="S4" s="131"/>
      <c r="T4" s="133"/>
      <c r="U4" s="136"/>
      <c r="V4" s="136"/>
      <c r="W4" s="125"/>
      <c r="X4" s="137" t="n">
        <v>8</v>
      </c>
      <c r="Y4" s="126" t="n">
        <v>1</v>
      </c>
      <c r="Z4" s="126" t="n">
        <v>4</v>
      </c>
      <c r="AA4" s="126" t="n">
        <v>7</v>
      </c>
      <c r="AB4" s="126" t="n">
        <v>5</v>
      </c>
      <c r="AC4" s="126" t="n">
        <v>6</v>
      </c>
      <c r="AD4" s="126" t="n">
        <v>2</v>
      </c>
      <c r="AE4" s="126"/>
      <c r="AF4" s="127"/>
    </row>
    <row r="5" customFormat="false" ht="14.65" hidden="false" customHeight="true" outlineLevel="0" collapsed="false">
      <c r="A5" s="129"/>
      <c r="B5" s="138" t="str">
        <f aca="false">IF(D5=0,"",INDEX(Mens_team_declarations,MATCH(A$4,Events_men,0),MATCH(D5,men_short_codes,0)))</f>
        <v>Chris Winter</v>
      </c>
      <c r="C5" s="139" t="str">
        <f aca="false">IF(D5=0,"",INDEX(abbr_names,MATCH(D5,men_short_codes,0)))</f>
        <v>B&amp;H</v>
      </c>
      <c r="D5" s="140" t="s">
        <v>13</v>
      </c>
      <c r="E5" s="141" t="n">
        <v>1.65</v>
      </c>
      <c r="F5" s="136" t="n">
        <f aca="false">$W5</f>
        <v>6</v>
      </c>
      <c r="G5" s="134"/>
      <c r="H5" s="135"/>
      <c r="I5" s="129"/>
      <c r="J5" s="138" t="str">
        <f aca="false">IF(L5=0,"",INDEX(Mens_team_declarations,MATCH(I$4,Events_men,0),MATCH(L5,men_short_codes,0)))</f>
        <v>Andy Dray</v>
      </c>
      <c r="K5" s="139" t="str">
        <f aca="false">IF(L5=0,"",INDEX(abbr_names,MATCH(L5,men_short_codes,0)))</f>
        <v>HHH</v>
      </c>
      <c r="L5" s="140" t="n">
        <v>17</v>
      </c>
      <c r="M5" s="141" t="n">
        <v>1.45</v>
      </c>
      <c r="N5" s="136" t="n">
        <f aca="false">$W5</f>
        <v>6</v>
      </c>
      <c r="O5" s="136"/>
      <c r="P5" s="129"/>
      <c r="Q5" s="138" t="str">
        <f aca="false">IF(S5=0,"",INDEX(Mens_team_declarations,MATCH(P$4,Events_men,0),MATCH(S5,men_short_codes,0)))</f>
        <v>Mike Bale</v>
      </c>
      <c r="R5" s="139" t="str">
        <f aca="false">IF(S5=0,"",INDEX(abbr_names,MATCH(S5,men_short_codes,0)))</f>
        <v>HHH</v>
      </c>
      <c r="S5" s="140" t="n">
        <v>7</v>
      </c>
      <c r="T5" s="142" t="n">
        <v>29.85</v>
      </c>
      <c r="U5" s="136" t="n">
        <f aca="false">$W5</f>
        <v>6</v>
      </c>
      <c r="V5" s="136"/>
      <c r="W5" s="125" t="n">
        <v>6</v>
      </c>
      <c r="X5" s="137" t="n">
        <f aca="false">IF(OR($D5=X$1,$D5=X$2,$D5=X$3,$D5=X$4),$F5,0)+IF(OR($L5=X$1,$L5=X$2,$L5=X$3,$L5=X$4),$N5,0)+IF(OR($S5=X$1,$S5=X$2,$S5=X$3,$S5=X$4),$U5,0)</f>
        <v>0</v>
      </c>
      <c r="Y5" s="125" t="n">
        <f aca="false">IF(OR($D5=Y$1,$D5=Y$2,$D5=Y$3,$D5=Y$4),$F5,0)+IF(OR($L5=Y$1,$L5=Y$2,$L5=Y$3,$L5=Y$4),$N5,0)+IF(OR($S5=Y$1,$S5=Y$2,$S5=Y$3,$S5=Y$4),$U5,0)</f>
        <v>6</v>
      </c>
      <c r="Z5" s="125" t="n">
        <f aca="false">IF(OR($D5=Z$1,$D5=Z$2,$D5=Z$3,$D5=Z$4),$F5,0)+IF(OR($L5=Z$1,$L5=Z$2,$L5=Z$3,$L5=Z$4),$N5,0)+IF(OR($S5=Z$1,$S5=Z$2,$S5=Z$3,$S5=Z$4),$U5,0)</f>
        <v>0</v>
      </c>
      <c r="AA5" s="125" t="n">
        <f aca="false">IF(OR($D5=AA$1,$D5=AA$2,$D5=AA$3,$D5=AA$4),$F5,0)+IF(OR($L5=AA$1,$L5=AA$2,$L5=AA$3,$L5=AA$4),$N5,0)+IF(OR($S5=AA$1,$S5=AA$2,$S5=AA$3,$S5=AA$4),$U5,0)</f>
        <v>12</v>
      </c>
      <c r="AB5" s="125" t="n">
        <f aca="false">IF(OR($D5=AB$1,$D5=AB$2,$D5=AB$3,$D5=AB$4),$F5,0)+IF(OR($L5=AB$1,$L5=AB$2,$L5=AB$3,$L5=AB$4),$N5,0)+IF(OR($S5=AB$1,$S5=AB$2,$S5=AB$3,$S5=AB$4),$U5,0)</f>
        <v>0</v>
      </c>
      <c r="AC5" s="125" t="n">
        <f aca="false">IF(OR($D5=AC$1,$D5=AC$2,$D5=AC$3,$D5=AC$4),$F5,0)+IF(OR($L5=AC$1,$L5=AC$2,$L5=AC$3,$L5=AC$4),$N5,0)+IF(OR($S5=AC$1,$S5=AC$2,$S5=AC$3,$S5=AC$4),$U5,0)</f>
        <v>0</v>
      </c>
      <c r="AD5" s="125" t="n">
        <f aca="false">IF(OR($D5=AD$1,$D5=AD$2,$D5=AD$3,$D5=AD$4),$F5,0)+IF(OR($L5=AD$1,$L5=AD$2,$L5=AD$3,$L5=AD$4),$N5,0)+IF(OR($S5=AD$1,$S5=AD$2,$S5=AD$3,$S5=AD$4),$U5,0)</f>
        <v>0</v>
      </c>
      <c r="AE5" s="126"/>
      <c r="AF5" s="127"/>
    </row>
    <row r="6" customFormat="false" ht="14.65" hidden="false" customHeight="true" outlineLevel="0" collapsed="false">
      <c r="A6" s="129"/>
      <c r="B6" s="138" t="str">
        <f aca="false">IF(D6=0,"",INDEX(Mens_team_declarations,MATCH(A$4,Events_men,0),MATCH(D6,men_short_codes,0)))</f>
        <v>Ben Anderson</v>
      </c>
      <c r="C6" s="139" t="str">
        <f aca="false">IF(D6=0,"",INDEX(abbr_names,MATCH(D6,men_short_codes,0)))</f>
        <v>E/HH</v>
      </c>
      <c r="D6" s="140" t="s">
        <v>17</v>
      </c>
      <c r="E6" s="141" t="n">
        <v>1.6</v>
      </c>
      <c r="F6" s="136" t="n">
        <f aca="false">$W6</f>
        <v>5</v>
      </c>
      <c r="G6" s="134"/>
      <c r="H6" s="135"/>
      <c r="I6" s="129"/>
      <c r="J6" s="138" t="str">
        <f aca="false">IF(L6=0,"",INDEX(Mens_team_declarations,MATCH(I$4,Events_men,0),MATCH(L6,men_short_codes,0)))</f>
        <v>Graham Shorter</v>
      </c>
      <c r="K6" s="139" t="str">
        <f aca="false">IF(L6=0,"",INDEX(abbr_names,MATCH(L6,men_short_codes,0)))</f>
        <v>A80</v>
      </c>
      <c r="L6" s="140" t="n">
        <v>10</v>
      </c>
      <c r="M6" s="141" t="n">
        <v>1.2</v>
      </c>
      <c r="N6" s="136" t="n">
        <f aca="false">$W6</f>
        <v>5</v>
      </c>
      <c r="O6" s="136"/>
      <c r="P6" s="129"/>
      <c r="Q6" s="138" t="str">
        <f aca="false">IF(S6=0,"",INDEX(Mens_team_declarations,MATCH(P$4,Events_men,0),MATCH(S6,men_short_codes,0)))</f>
        <v>Wayne Martin</v>
      </c>
      <c r="R6" s="139" t="str">
        <f aca="false">IF(S6=0,"",INDEX(abbr_names,MATCH(S6,men_short_codes,0)))</f>
        <v>HAC</v>
      </c>
      <c r="S6" s="140" t="n">
        <v>6</v>
      </c>
      <c r="T6" s="142" t="n">
        <v>28.97</v>
      </c>
      <c r="U6" s="136" t="n">
        <f aca="false">$W6</f>
        <v>5</v>
      </c>
      <c r="V6" s="136"/>
      <c r="W6" s="125" t="n">
        <v>5</v>
      </c>
      <c r="X6" s="137" t="n">
        <f aca="false">IF(OR($D6=X$1,$D6=X$2,$D6=X$3,$D6=X$4),$F6,0)+IF(OR($L6=X$1,$L6=X$2,$L6=X$3,$L6=X$4),$N6,0)+IF(OR($S6=X$1,$S6=X$2,$S6=X$3,$S6=X$4),$U6,0)</f>
        <v>5</v>
      </c>
      <c r="Y6" s="125" t="n">
        <f aca="false">IF(OR($D6=Y$1,$D6=Y$2,$D6=Y$3,$D6=Y$4),$F6,0)+IF(OR($L6=Y$1,$L6=Y$2,$L6=Y$3,$L6=Y$4),$N6,0)+IF(OR($S6=Y$1,$S6=Y$2,$S6=Y$3,$S6=Y$4),$U6,0)</f>
        <v>0</v>
      </c>
      <c r="Z6" s="125" t="n">
        <f aca="false">IF(OR($D6=Z$1,$D6=Z$2,$D6=Z$3,$D6=Z$4),$F6,0)+IF(OR($L6=Z$1,$L6=Z$2,$L6=Z$3,$L6=Z$4),$N6,0)+IF(OR($S6=Z$1,$S6=Z$2,$S6=Z$3,$S6=Z$4),$U6,0)</f>
        <v>5</v>
      </c>
      <c r="AA6" s="125" t="n">
        <f aca="false">IF(OR($D6=AA$1,$D6=AA$2,$D6=AA$3,$D6=AA$4),$F6,0)+IF(OR($L6=AA$1,$L6=AA$2,$L6=AA$3,$L6=AA$4),$N6,0)+IF(OR($S6=AA$1,$S6=AA$2,$S6=AA$3,$S6=AA$4),$U6,0)</f>
        <v>0</v>
      </c>
      <c r="AB6" s="125" t="n">
        <f aca="false">IF(OR($D6=AB$1,$D6=AB$2,$D6=AB$3,$D6=AB$4),$F6,0)+IF(OR($L6=AB$1,$L6=AB$2,$L6=AB$3,$L6=AB$4),$N6,0)+IF(OR($S6=AB$1,$S6=AB$2,$S6=AB$3,$S6=AB$4),$U6,0)</f>
        <v>0</v>
      </c>
      <c r="AC6" s="125" t="n">
        <f aca="false">IF(OR($D6=AC$1,$D6=AC$2,$D6=AC$3,$D6=AC$4),$F6,0)+IF(OR($L6=AC$1,$L6=AC$2,$L6=AC$3,$L6=AC$4),$N6,0)+IF(OR($S6=AC$1,$S6=AC$2,$S6=AC$3,$S6=AC$4),$U6,0)</f>
        <v>5</v>
      </c>
      <c r="AD6" s="125" t="n">
        <f aca="false">IF(OR($D6=AD$1,$D6=AD$2,$D6=AD$3,$D6=AD$4),$F6,0)+IF(OR($L6=AD$1,$L6=AD$2,$L6=AD$3,$L6=AD$4),$N6,0)+IF(OR($S6=AD$1,$S6=AD$2,$S6=AD$3,$S6=AD$4),$U6,0)</f>
        <v>0</v>
      </c>
      <c r="AE6" s="126"/>
      <c r="AF6" s="127"/>
    </row>
    <row r="7" customFormat="false" ht="14.65" hidden="false" customHeight="true" outlineLevel="0" collapsed="false">
      <c r="A7" s="129"/>
      <c r="B7" s="138" t="str">
        <f aca="false">IF(D7=0,"",INDEX(Mens_team_declarations,MATCH(A$4,Events_men,0),MATCH(D7,men_short_codes,0)))</f>
        <v>Ian Tomkins</v>
      </c>
      <c r="C7" s="139" t="str">
        <f aca="false">IF(D7=0,"",INDEX(abbr_names,MATCH(D7,men_short_codes,0)))</f>
        <v>HHH</v>
      </c>
      <c r="D7" s="140" t="s">
        <v>21</v>
      </c>
      <c r="E7" s="141" t="n">
        <v>1.2</v>
      </c>
      <c r="F7" s="136" t="n">
        <f aca="false">$W7</f>
        <v>4</v>
      </c>
      <c r="G7" s="134"/>
      <c r="H7" s="135"/>
      <c r="I7" s="129"/>
      <c r="J7" s="138" t="str">
        <f aca="false">IF(L7=0,"",INDEX(Mens_team_declarations,MATCH(I$4,Events_men,0),MATCH(L7,men_short_codes,0)))</f>
        <v/>
      </c>
      <c r="K7" s="139" t="str">
        <f aca="false">IF(L7=0,"",INDEX(abbr_names,MATCH(L7,men_short_codes,0)))</f>
        <v/>
      </c>
      <c r="L7" s="140"/>
      <c r="M7" s="143"/>
      <c r="N7" s="136" t="n">
        <f aca="false">$W7</f>
        <v>4</v>
      </c>
      <c r="O7" s="136"/>
      <c r="P7" s="129"/>
      <c r="Q7" s="138" t="str">
        <f aca="false">IF(S7=0,"",INDEX(Mens_team_declarations,MATCH(P$4,Events_men,0),MATCH(S7,men_short_codes,0)))</f>
        <v/>
      </c>
      <c r="R7" s="139" t="str">
        <f aca="false">IF(S7=0,"",INDEX(abbr_names,MATCH(S7,men_short_codes,0)))</f>
        <v/>
      </c>
      <c r="S7" s="140"/>
      <c r="T7" s="143"/>
      <c r="U7" s="136" t="n">
        <f aca="false">$W7</f>
        <v>4</v>
      </c>
      <c r="V7" s="136"/>
      <c r="W7" s="125" t="n">
        <v>4</v>
      </c>
      <c r="X7" s="137" t="n">
        <f aca="false">IF(OR($D7=X$1,$D7=X$2,$D7=X$3,$D7=X$4),$F7,0)+IF(OR($L7=X$1,$L7=X$2,$L7=X$3,$L7=X$4),$N7,0)+IF(OR($S7=X$1,$S7=X$2,$S7=X$3,$S7=X$4),$U7,0)</f>
        <v>0</v>
      </c>
      <c r="Y7" s="125" t="n">
        <f aca="false">IF(OR($D7=Y$1,$D7=Y$2,$D7=Y$3,$D7=Y$4),$F7,0)+IF(OR($L7=Y$1,$L7=Y$2,$L7=Y$3,$L7=Y$4),$N7,0)+IF(OR($S7=Y$1,$S7=Y$2,$S7=Y$3,$S7=Y$4),$U7,0)</f>
        <v>0</v>
      </c>
      <c r="Z7" s="125" t="n">
        <f aca="false">IF(OR($D7=Z$1,$D7=Z$2,$D7=Z$3,$D7=Z$4),$F7,0)+IF(OR($L7=Z$1,$L7=Z$2,$L7=Z$3,$L7=Z$4),$N7,0)+IF(OR($S7=Z$1,$S7=Z$2,$S7=Z$3,$S7=Z$4),$U7,0)</f>
        <v>0</v>
      </c>
      <c r="AA7" s="125" t="n">
        <f aca="false">IF(OR($D7=AA$1,$D7=AA$2,$D7=AA$3,$D7=AA$4),$F7,0)+IF(OR($L7=AA$1,$L7=AA$2,$L7=AA$3,$L7=AA$4),$N7,0)+IF(OR($S7=AA$1,$S7=AA$2,$S7=AA$3,$S7=AA$4),$U7,0)</f>
        <v>4</v>
      </c>
      <c r="AB7" s="125" t="n">
        <f aca="false">IF(OR($D7=AB$1,$D7=AB$2,$D7=AB$3,$D7=AB$4),$F7,0)+IF(OR($L7=AB$1,$L7=AB$2,$L7=AB$3,$L7=AB$4),$N7,0)+IF(OR($S7=AB$1,$S7=AB$2,$S7=AB$3,$S7=AB$4),$U7,0)</f>
        <v>0</v>
      </c>
      <c r="AC7" s="125" t="n">
        <f aca="false">IF(OR($D7=AC$1,$D7=AC$2,$D7=AC$3,$D7=AC$4),$F7,0)+IF(OR($L7=AC$1,$L7=AC$2,$L7=AC$3,$L7=AC$4),$N7,0)+IF(OR($S7=AC$1,$S7=AC$2,$S7=AC$3,$S7=AC$4),$U7,0)</f>
        <v>0</v>
      </c>
      <c r="AD7" s="125" t="n">
        <f aca="false">IF(OR($D7=AD$1,$D7=AD$2,$D7=AD$3,$D7=AD$4),$F7,0)+IF(OR($L7=AD$1,$L7=AD$2,$L7=AD$3,$L7=AD$4),$N7,0)+IF(OR($S7=AD$1,$S7=AD$2,$S7=AD$3,$S7=AD$4),$U7,0)</f>
        <v>0</v>
      </c>
      <c r="AE7" s="126"/>
      <c r="AF7" s="127"/>
    </row>
    <row r="8" customFormat="false" ht="14.65" hidden="false" customHeight="true" outlineLevel="0" collapsed="false">
      <c r="A8" s="129"/>
      <c r="B8" s="138" t="str">
        <f aca="false">IF(D8=0,"",INDEX(Mens_team_declarations,MATCH(A$4,Events_men,0),MATCH(D8,men_short_codes,0)))</f>
        <v/>
      </c>
      <c r="C8" s="139" t="str">
        <f aca="false">IF(D8=0,"",INDEX(abbr_names,MATCH(D8,men_short_codes,0)))</f>
        <v/>
      </c>
      <c r="D8" s="140"/>
      <c r="E8" s="143"/>
      <c r="F8" s="136" t="n">
        <f aca="false">$W8</f>
        <v>3</v>
      </c>
      <c r="G8" s="134"/>
      <c r="H8" s="135"/>
      <c r="I8" s="129"/>
      <c r="J8" s="138" t="str">
        <f aca="false">IF(L8=0,"",INDEX(Mens_team_declarations,MATCH(I$4,Events_men,0),MATCH(L8,men_short_codes,0)))</f>
        <v/>
      </c>
      <c r="K8" s="139" t="str">
        <f aca="false">IF(L8=0,"",INDEX(abbr_names,MATCH(L8,men_short_codes,0)))</f>
        <v/>
      </c>
      <c r="L8" s="140"/>
      <c r="M8" s="143"/>
      <c r="N8" s="136" t="n">
        <f aca="false">$W8</f>
        <v>3</v>
      </c>
      <c r="O8" s="134"/>
      <c r="P8" s="129"/>
      <c r="Q8" s="138" t="str">
        <f aca="false">IF(S8=0,"",INDEX(Mens_team_declarations,MATCH(P$4,Events_men,0),MATCH(S8,men_short_codes,0)))</f>
        <v/>
      </c>
      <c r="R8" s="139" t="str">
        <f aca="false">IF(S8=0,"",INDEX(abbr_names,MATCH(S8,men_short_codes,0)))</f>
        <v/>
      </c>
      <c r="S8" s="140"/>
      <c r="T8" s="143"/>
      <c r="U8" s="136" t="n">
        <f aca="false">$W8</f>
        <v>3</v>
      </c>
      <c r="V8" s="136"/>
      <c r="W8" s="125" t="n">
        <v>3</v>
      </c>
      <c r="X8" s="137" t="n">
        <f aca="false">IF(OR($D8=X$1,$D8=X$2,$D8=X$3,$D8=X$4),$F8,0)+IF(OR($L8=X$1,$L8=X$2,$L8=X$3,$L8=X$4),$N8,0)+IF(OR($S8=X$1,$S8=X$2,$S8=X$3,$S8=X$4),$U8,0)</f>
        <v>0</v>
      </c>
      <c r="Y8" s="125" t="n">
        <f aca="false">IF(OR($D8=Y$1,$D8=Y$2,$D8=Y$3,$D8=Y$4),$F8,0)+IF(OR($L8=Y$1,$L8=Y$2,$L8=Y$3,$L8=Y$4),$N8,0)+IF(OR($S8=Y$1,$S8=Y$2,$S8=Y$3,$S8=Y$4),$U8,0)</f>
        <v>0</v>
      </c>
      <c r="Z8" s="125" t="n">
        <f aca="false">IF(OR($D8=Z$1,$D8=Z$2,$D8=Z$3,$D8=Z$4),$F8,0)+IF(OR($L8=Z$1,$L8=Z$2,$L8=Z$3,$L8=Z$4),$N8,0)+IF(OR($S8=Z$1,$S8=Z$2,$S8=Z$3,$S8=Z$4),$U8,0)</f>
        <v>0</v>
      </c>
      <c r="AA8" s="125" t="n">
        <f aca="false">IF(OR($D8=AA$1,$D8=AA$2,$D8=AA$3,$D8=AA$4),$F8,0)+IF(OR($L8=AA$1,$L8=AA$2,$L8=AA$3,$L8=AA$4),$N8,0)+IF(OR($S8=AA$1,$S8=AA$2,$S8=AA$3,$S8=AA$4),$U8,0)</f>
        <v>0</v>
      </c>
      <c r="AB8" s="125" t="n">
        <f aca="false">IF(OR($D8=AB$1,$D8=AB$2,$D8=AB$3,$D8=AB$4),$F8,0)+IF(OR($L8=AB$1,$L8=AB$2,$L8=AB$3,$L8=AB$4),$N8,0)+IF(OR($S8=AB$1,$S8=AB$2,$S8=AB$3,$S8=AB$4),$U8,0)</f>
        <v>0</v>
      </c>
      <c r="AC8" s="125" t="n">
        <f aca="false">IF(OR($D8=AC$1,$D8=AC$2,$D8=AC$3,$D8=AC$4),$F8,0)+IF(OR($L8=AC$1,$L8=AC$2,$L8=AC$3,$L8=AC$4),$N8,0)+IF(OR($S8=AC$1,$S8=AC$2,$S8=AC$3,$S8=AC$4),$U8,0)</f>
        <v>0</v>
      </c>
      <c r="AD8" s="125" t="n">
        <f aca="false">IF(OR($D8=AD$1,$D8=AD$2,$D8=AD$3,$D8=AD$4),$F8,0)+IF(OR($L8=AD$1,$L8=AD$2,$L8=AD$3,$L8=AD$4),$N8,0)+IF(OR($S8=AD$1,$S8=AD$2,$S8=AD$3,$S8=AD$4),$U8,0)</f>
        <v>0</v>
      </c>
      <c r="AE8" s="126"/>
      <c r="AF8" s="127"/>
    </row>
    <row r="9" customFormat="false" ht="14.65" hidden="false" customHeight="true" outlineLevel="0" collapsed="false">
      <c r="A9" s="129"/>
      <c r="B9" s="138" t="str">
        <f aca="false">IF(D9=0,"",INDEX(Mens_team_declarations,MATCH(A$4,Events_men,0),MATCH(D9,men_short_codes,0)))</f>
        <v/>
      </c>
      <c r="C9" s="139" t="str">
        <f aca="false">IF(D9=0,"",INDEX(abbr_names,MATCH(D9,men_short_codes,0)))</f>
        <v/>
      </c>
      <c r="D9" s="140"/>
      <c r="E9" s="143"/>
      <c r="F9" s="136" t="n">
        <f aca="false">$W9</f>
        <v>2</v>
      </c>
      <c r="G9" s="134"/>
      <c r="H9" s="135"/>
      <c r="I9" s="129"/>
      <c r="J9" s="138" t="str">
        <f aca="false">IF(L9=0,"",INDEX(Mens_team_declarations,MATCH(I$4,Events_men,0),MATCH(L9,men_short_codes,0)))</f>
        <v/>
      </c>
      <c r="K9" s="139" t="str">
        <f aca="false">IF(L9=0,"",INDEX(abbr_names,MATCH(L9,men_short_codes,0)))</f>
        <v/>
      </c>
      <c r="L9" s="140"/>
      <c r="M9" s="143"/>
      <c r="N9" s="136" t="n">
        <f aca="false">$W9</f>
        <v>2</v>
      </c>
      <c r="O9" s="134"/>
      <c r="P9" s="129"/>
      <c r="Q9" s="138" t="str">
        <f aca="false">IF(S9=0,"",INDEX(Mens_team_declarations,MATCH(P$4,Events_men,0),MATCH(S9,men_short_codes,0)))</f>
        <v/>
      </c>
      <c r="R9" s="139" t="str">
        <f aca="false">IF(S9=0,"",INDEX(abbr_names,MATCH(S9,men_short_codes,0)))</f>
        <v/>
      </c>
      <c r="S9" s="140"/>
      <c r="T9" s="143"/>
      <c r="U9" s="136" t="n">
        <f aca="false">$W9</f>
        <v>2</v>
      </c>
      <c r="V9" s="136"/>
      <c r="W9" s="125" t="n">
        <v>2</v>
      </c>
      <c r="X9" s="137" t="n">
        <f aca="false">IF(OR($D9=X$1,$D9=X$2,$D9=X$3,$D9=X$4),$F9,0)+IF(OR($L9=X$1,$L9=X$2,$L9=X$3,$L9=X$4),$N9,0)+IF(OR($S9=X$1,$S9=X$2,$S9=X$3,$S9=X$4),$U9,0)</f>
        <v>0</v>
      </c>
      <c r="Y9" s="125" t="n">
        <f aca="false">IF(OR($D9=Y$1,$D9=Y$2,$D9=Y$3,$D9=Y$4),$F9,0)+IF(OR($L9=Y$1,$L9=Y$2,$L9=Y$3,$L9=Y$4),$N9,0)+IF(OR($S9=Y$1,$S9=Y$2,$S9=Y$3,$S9=Y$4),$U9,0)</f>
        <v>0</v>
      </c>
      <c r="Z9" s="125" t="n">
        <f aca="false">IF(OR($D9=Z$1,$D9=Z$2,$D9=Z$3,$D9=Z$4),$F9,0)+IF(OR($L9=Z$1,$L9=Z$2,$L9=Z$3,$L9=Z$4),$N9,0)+IF(OR($S9=Z$1,$S9=Z$2,$S9=Z$3,$S9=Z$4),$U9,0)</f>
        <v>0</v>
      </c>
      <c r="AA9" s="125" t="n">
        <f aca="false">IF(OR($D9=AA$1,$D9=AA$2,$D9=AA$3,$D9=AA$4),$F9,0)+IF(OR($L9=AA$1,$L9=AA$2,$L9=AA$3,$L9=AA$4),$N9,0)+IF(OR($S9=AA$1,$S9=AA$2,$S9=AA$3,$S9=AA$4),$U9,0)</f>
        <v>0</v>
      </c>
      <c r="AB9" s="125" t="n">
        <f aca="false">IF(OR($D9=AB$1,$D9=AB$2,$D9=AB$3,$D9=AB$4),$F9,0)+IF(OR($L9=AB$1,$L9=AB$2,$L9=AB$3,$L9=AB$4),$N9,0)+IF(OR($S9=AB$1,$S9=AB$2,$S9=AB$3,$S9=AB$4),$U9,0)</f>
        <v>0</v>
      </c>
      <c r="AC9" s="125" t="n">
        <f aca="false">IF(OR($D9=AC$1,$D9=AC$2,$D9=AC$3,$D9=AC$4),$F9,0)+IF(OR($L9=AC$1,$L9=AC$2,$L9=AC$3,$L9=AC$4),$N9,0)+IF(OR($S9=AC$1,$S9=AC$2,$S9=AC$3,$S9=AC$4),$U9,0)</f>
        <v>0</v>
      </c>
      <c r="AD9" s="125" t="n">
        <f aca="false">IF(OR($D9=AD$1,$D9=AD$2,$D9=AD$3,$D9=AD$4),$F9,0)+IF(OR($L9=AD$1,$L9=AD$2,$L9=AD$3,$L9=AD$4),$N9,0)+IF(OR($S9=AD$1,$S9=AD$2,$S9=AD$3,$S9=AD$4),$U9,0)</f>
        <v>0</v>
      </c>
      <c r="AE9" s="126"/>
      <c r="AF9" s="127"/>
    </row>
    <row r="10" customFormat="false" ht="14.65" hidden="false" customHeight="true" outlineLevel="0" collapsed="false">
      <c r="A10" s="129"/>
      <c r="B10" s="138" t="str">
        <f aca="false">IF(D10=0,"",INDEX(Mens_team_declarations,MATCH(A$4,Events_men,0),MATCH(D10,men_short_codes,0)))</f>
        <v/>
      </c>
      <c r="C10" s="139" t="str">
        <f aca="false">IF(D10=0,"",INDEX(abbr_names,MATCH(D10,men_short_codes,0)))</f>
        <v/>
      </c>
      <c r="D10" s="140"/>
      <c r="E10" s="143"/>
      <c r="F10" s="136" t="n">
        <f aca="false">$W10</f>
        <v>1</v>
      </c>
      <c r="G10" s="134"/>
      <c r="H10" s="135"/>
      <c r="I10" s="129"/>
      <c r="J10" s="138" t="str">
        <f aca="false">IF(L10=0,"",INDEX(Mens_team_declarations,MATCH(I$4,Events_men,0),MATCH(L10,men_short_codes,0)))</f>
        <v/>
      </c>
      <c r="K10" s="139" t="str">
        <f aca="false">IF(L10=0,"",INDEX(abbr_names,MATCH(L10,men_short_codes,0)))</f>
        <v/>
      </c>
      <c r="L10" s="140"/>
      <c r="M10" s="143"/>
      <c r="N10" s="136" t="n">
        <f aca="false">$W10</f>
        <v>1</v>
      </c>
      <c r="O10" s="134"/>
      <c r="P10" s="129"/>
      <c r="Q10" s="138" t="str">
        <f aca="false">IF(S10=0,"",INDEX(Mens_team_declarations,MATCH(P$4,Events_men,0),MATCH(S10,men_short_codes,0)))</f>
        <v/>
      </c>
      <c r="R10" s="139" t="str">
        <f aca="false">IF(S10=0,"",INDEX(abbr_names,MATCH(S10,men_short_codes,0)))</f>
        <v/>
      </c>
      <c r="S10" s="140"/>
      <c r="T10" s="143"/>
      <c r="U10" s="136" t="n">
        <f aca="false">$W10</f>
        <v>1</v>
      </c>
      <c r="V10" s="136"/>
      <c r="W10" s="125" t="n">
        <v>1</v>
      </c>
      <c r="X10" s="137" t="n">
        <f aca="false">IF(OR($D10=X$1,$D10=X$2,$D10=X$3,$D10=X$4),$F10,0)+IF(OR($L10=X$1,$L10=X$2,$L10=X$3,$L10=X$4),$N10,0)+IF(OR($S10=X$1,$S10=X$2,$S10=X$3,$S10=X$4),$U10,0)</f>
        <v>0</v>
      </c>
      <c r="Y10" s="125" t="n">
        <f aca="false">IF(OR($D10=Y$1,$D10=Y$2,$D10=Y$3,$D10=Y$4),$F10,0)+IF(OR($L10=Y$1,$L10=Y$2,$L10=Y$3,$L10=Y$4),$N10,0)+IF(OR($S10=Y$1,$S10=Y$2,$S10=Y$3,$S10=Y$4),$U10,0)</f>
        <v>0</v>
      </c>
      <c r="Z10" s="125" t="n">
        <f aca="false">IF(OR($D10=Z$1,$D10=Z$2,$D10=Z$3,$D10=Z$4),$F10,0)+IF(OR($L10=Z$1,$L10=Z$2,$L10=Z$3,$L10=Z$4),$N10,0)+IF(OR($S10=Z$1,$S10=Z$2,$S10=Z$3,$S10=Z$4),$U10,0)</f>
        <v>0</v>
      </c>
      <c r="AA10" s="125" t="n">
        <f aca="false">IF(OR($D10=AA$1,$D10=AA$2,$D10=AA$3,$D10=AA$4),$F10,0)+IF(OR($L10=AA$1,$L10=AA$2,$L10=AA$3,$L10=AA$4),$N10,0)+IF(OR($S10=AA$1,$S10=AA$2,$S10=AA$3,$S10=AA$4),$U10,0)</f>
        <v>0</v>
      </c>
      <c r="AB10" s="125" t="n">
        <f aca="false">IF(OR($D10=AB$1,$D10=AB$2,$D10=AB$3,$D10=AB$4),$F10,0)+IF(OR($L10=AB$1,$L10=AB$2,$L10=AB$3,$L10=AB$4),$N10,0)+IF(OR($S10=AB$1,$S10=AB$2,$S10=AB$3,$S10=AB$4),$U10,0)</f>
        <v>0</v>
      </c>
      <c r="AC10" s="125" t="n">
        <f aca="false">IF(OR($D10=AC$1,$D10=AC$2,$D10=AC$3,$D10=AC$4),$F10,0)+IF(OR($L10=AC$1,$L10=AC$2,$L10=AC$3,$L10=AC$4),$N10,0)+IF(OR($S10=AC$1,$S10=AC$2,$S10=AC$3,$S10=AC$4),$U10,0)</f>
        <v>0</v>
      </c>
      <c r="AD10" s="125" t="n">
        <f aca="false">IF(OR($D10=AD$1,$D10=AD$2,$D10=AD$3,$D10=AD$4),$F10,0)+IF(OR($L10=AD$1,$L10=AD$2,$L10=AD$3,$L10=AD$4),$N10,0)+IF(OR($S10=AD$1,$S10=AD$2,$S10=AD$3,$S10=AD$4),$U10,0)</f>
        <v>0</v>
      </c>
      <c r="AE10" s="126"/>
      <c r="AF10" s="127"/>
    </row>
    <row r="11" customFormat="false" ht="14.65" hidden="false" customHeight="true" outlineLevel="0" collapsed="false">
      <c r="A11" s="130" t="str">
        <f aca="false">'Team Declaration'!$B10</f>
        <v>Shot Putt</v>
      </c>
      <c r="B11" s="131"/>
      <c r="C11" s="133" t="s">
        <v>11</v>
      </c>
      <c r="D11" s="131"/>
      <c r="E11" s="144"/>
      <c r="F11" s="136" t="n">
        <f aca="false">$W11</f>
        <v>0</v>
      </c>
      <c r="G11" s="134"/>
      <c r="H11" s="135"/>
      <c r="I11" s="130" t="str">
        <f aca="false">'Team Declaration'!$B10</f>
        <v>Shot Putt</v>
      </c>
      <c r="J11" s="131"/>
      <c r="K11" s="133" t="s">
        <v>26</v>
      </c>
      <c r="L11" s="131"/>
      <c r="M11" s="144"/>
      <c r="N11" s="136" t="n">
        <f aca="false">$W11</f>
        <v>0</v>
      </c>
      <c r="O11" s="134"/>
      <c r="P11" s="130" t="str">
        <f aca="false">'Team Declaration'!$B12</f>
        <v>5000m</v>
      </c>
      <c r="Q11" s="129"/>
      <c r="R11" s="133" t="s">
        <v>27</v>
      </c>
      <c r="S11" s="131"/>
      <c r="T11" s="144"/>
      <c r="U11" s="136" t="n">
        <f aca="false">$W11</f>
        <v>0</v>
      </c>
      <c r="V11" s="136"/>
      <c r="W11" s="125"/>
      <c r="X11" s="145" t="n">
        <v>1E-006</v>
      </c>
      <c r="Y11" s="145" t="n">
        <v>2E-006</v>
      </c>
      <c r="Z11" s="145" t="n">
        <v>3E-006</v>
      </c>
      <c r="AA11" s="145" t="n">
        <v>4E-006</v>
      </c>
      <c r="AB11" s="145" t="n">
        <v>5E-006</v>
      </c>
      <c r="AC11" s="145" t="n">
        <v>6E-006</v>
      </c>
      <c r="AD11" s="145" t="n">
        <v>7E-006</v>
      </c>
      <c r="AE11" s="126"/>
      <c r="AF11" s="127"/>
    </row>
    <row r="12" customFormat="false" ht="14.65" hidden="false" customHeight="true" outlineLevel="0" collapsed="false">
      <c r="A12" s="129"/>
      <c r="B12" s="138" t="str">
        <f aca="false">IF(D12=0,"",INDEX(Mens_team_declarations,MATCH(A$11,Events_men,0),MATCH(D12,men_short_codes,0)))</f>
        <v>Ben Anderson</v>
      </c>
      <c r="C12" s="139" t="str">
        <f aca="false">IF(D12=0,"",INDEX(abbr_names,MATCH(D12,men_short_codes,0)))</f>
        <v>E/HH</v>
      </c>
      <c r="D12" s="140" t="s">
        <v>17</v>
      </c>
      <c r="E12" s="141" t="n">
        <v>7.73</v>
      </c>
      <c r="F12" s="136" t="n">
        <f aca="false">$W12</f>
        <v>6</v>
      </c>
      <c r="G12" s="134"/>
      <c r="H12" s="135"/>
      <c r="I12" s="129"/>
      <c r="J12" s="138" t="str">
        <f aca="false">IF(L12=0,"",INDEX(Mens_team_declarations,MATCH(I$11,Events_men,0),MATCH(L12,men_short_codes,0)))</f>
        <v>Kevin Baker</v>
      </c>
      <c r="K12" s="139" t="str">
        <f aca="false">IF(L12=0,"",INDEX(abbr_names,MATCH(L12,men_short_codes,0)))</f>
        <v>B&amp;H</v>
      </c>
      <c r="L12" s="140" t="n">
        <v>11</v>
      </c>
      <c r="M12" s="141" t="n">
        <v>9.47</v>
      </c>
      <c r="N12" s="136" t="n">
        <f aca="false">$W12</f>
        <v>6</v>
      </c>
      <c r="O12" s="136"/>
      <c r="P12" s="129"/>
      <c r="Q12" s="138" t="str">
        <f aca="false">IF(S12=0,"",INDEX(Mens_team_declarations,MATCH(P$11,Events_men,0),MATCH(S12,men_short_codes,0)))</f>
        <v>Tim Hicks</v>
      </c>
      <c r="R12" s="139" t="str">
        <f aca="false">IF(S12=0,"",INDEX(abbr_names,MATCH(S12,men_short_codes,0)))</f>
        <v>HHH</v>
      </c>
      <c r="S12" s="140" t="n">
        <v>7</v>
      </c>
      <c r="T12" s="143" t="s">
        <v>167</v>
      </c>
      <c r="U12" s="136" t="n">
        <f aca="false">$W12</f>
        <v>6</v>
      </c>
      <c r="V12" s="136"/>
      <c r="W12" s="125" t="n">
        <v>6</v>
      </c>
      <c r="X12" s="137" t="n">
        <f aca="false">IF(OR($D12=X$1,$D12=X$2,$D12=X$3,$D12=X$4),$F12,0)+IF(OR($L12=X$1,$L12=X$2,$L12=X$3,$L12=X$4),$N12,0)+IF(OR($S12=X$1,$S12=X$2,$S12=X$3,$S12=X$4),$U12,0)</f>
        <v>0</v>
      </c>
      <c r="Y12" s="125" t="n">
        <f aca="false">IF(OR($D12=Y$1,$D12=Y$2,$D12=Y$3,$D12=Y$4),$F12,0)+IF(OR($L12=Y$1,$L12=Y$2,$L12=Y$3,$L12=Y$4),$N12,0)+IF(OR($S12=Y$1,$S12=Y$2,$S12=Y$3,$S12=Y$4),$U12,0)</f>
        <v>6</v>
      </c>
      <c r="Z12" s="125" t="n">
        <f aca="false">IF(OR($D12=Z$1,$D12=Z$2,$D12=Z$3,$D12=Z$4),$F12,0)+IF(OR($L12=Z$1,$L12=Z$2,$L12=Z$3,$L12=Z$4),$N12,0)+IF(OR($S12=Z$1,$S12=Z$2,$S12=Z$3,$S12=Z$4),$U12,0)</f>
        <v>6</v>
      </c>
      <c r="AA12" s="125" t="n">
        <f aca="false">IF(OR($D12=AA$1,$D12=AA$2,$D12=AA$3,$D12=AA$4),$F12,0)+IF(OR($L12=AA$1,$L12=AA$2,$L12=AA$3,$L12=AA$4),$N12,0)+IF(OR($S12=AA$1,$S12=AA$2,$S12=AA$3,$S12=AA$4),$U12,0)</f>
        <v>6</v>
      </c>
      <c r="AB12" s="125" t="n">
        <f aca="false">IF(OR($D12=AB$1,$D12=AB$2,$D12=AB$3,$D12=AB$4),$F12,0)+IF(OR($L12=AB$1,$L12=AB$2,$L12=AB$3,$L12=AB$4),$N12,0)+IF(OR($S12=AB$1,$S12=AB$2,$S12=AB$3,$S12=AB$4),$U12,0)</f>
        <v>0</v>
      </c>
      <c r="AC12" s="125" t="n">
        <f aca="false">IF(OR($D12=AC$1,$D12=AC$2,$D12=AC$3,$D12=AC$4),$F12,0)+IF(OR($L12=AC$1,$L12=AC$2,$L12=AC$3,$L12=AC$4),$N12,0)+IF(OR($S12=AC$1,$S12=AC$2,$S12=AC$3,$S12=AC$4),$U12,0)</f>
        <v>0</v>
      </c>
      <c r="AD12" s="125" t="n">
        <f aca="false">IF(OR($D12=AD$1,$D12=AD$2,$D12=AD$3,$D12=AD$4),$F12,0)+IF(OR($L12=AD$1,$L12=AD$2,$L12=AD$3,$L12=AD$4),$N12,0)+IF(OR($S12=AD$1,$S12=AD$2,$S12=AD$3,$S12=AD$4),$U12,0)</f>
        <v>0</v>
      </c>
      <c r="AE12" s="126"/>
      <c r="AF12" s="127"/>
    </row>
    <row r="13" customFormat="false" ht="14.65" hidden="false" customHeight="true" outlineLevel="0" collapsed="false">
      <c r="A13" s="129"/>
      <c r="B13" s="138" t="str">
        <f aca="false">IF(D13=0,"",INDEX(Mens_team_declarations,MATCH(A$11,Events_men,0),MATCH(D13,men_short_codes,0)))</f>
        <v/>
      </c>
      <c r="C13" s="139" t="str">
        <f aca="false">IF(D13=0,"",INDEX(abbr_names,MATCH(D13,men_short_codes,0)))</f>
        <v/>
      </c>
      <c r="D13" s="140"/>
      <c r="E13" s="143"/>
      <c r="F13" s="136" t="n">
        <f aca="false">$W13</f>
        <v>5</v>
      </c>
      <c r="G13" s="134"/>
      <c r="H13" s="135"/>
      <c r="I13" s="129"/>
      <c r="J13" s="138" t="str">
        <f aca="false">IF(L13=0,"",INDEX(Mens_team_declarations,MATCH(I$11,Events_men,0),MATCH(L13,men_short_codes,0)))</f>
        <v>Ian Tomkins</v>
      </c>
      <c r="K13" s="139" t="str">
        <f aca="false">IF(L13=0,"",INDEX(abbr_names,MATCH(L13,men_short_codes,0)))</f>
        <v>HHH</v>
      </c>
      <c r="L13" s="140" t="n">
        <v>17</v>
      </c>
      <c r="M13" s="141" t="n">
        <v>8.42</v>
      </c>
      <c r="N13" s="136" t="n">
        <f aca="false">$W13</f>
        <v>5</v>
      </c>
      <c r="O13" s="136"/>
      <c r="P13" s="129"/>
      <c r="Q13" s="138" t="str">
        <f aca="false">IF(S13=0,"",INDEX(Mens_team_declarations,MATCH(P$11,Events_men,0),MATCH(S13,men_short_codes,0)))</f>
        <v>David Kemp</v>
      </c>
      <c r="R13" s="139" t="str">
        <f aca="false">IF(S13=0,"",INDEX(abbr_names,MATCH(S13,men_short_codes,0)))</f>
        <v>A80</v>
      </c>
      <c r="S13" s="140" t="n">
        <v>8</v>
      </c>
      <c r="T13" s="143" t="s">
        <v>168</v>
      </c>
      <c r="U13" s="136" t="n">
        <f aca="false">$W13</f>
        <v>5</v>
      </c>
      <c r="V13" s="136"/>
      <c r="W13" s="125" t="n">
        <v>5</v>
      </c>
      <c r="X13" s="137" t="n">
        <f aca="false">IF(OR($D13=X$1,$D13=X$2,$D13=X$3,$D13=X$4),$F13,0)+IF(OR($L13=X$1,$L13=X$2,$L13=X$3,$L13=X$4),$N13,0)+IF(OR($S13=X$1,$S13=X$2,$S13=X$3,$S13=X$4),$U13,0)</f>
        <v>5</v>
      </c>
      <c r="Y13" s="125" t="n">
        <f aca="false">IF(OR($D13=Y$1,$D13=Y$2,$D13=Y$3,$D13=Y$4),$F13,0)+IF(OR($L13=Y$1,$L13=Y$2,$L13=Y$3,$L13=Y$4),$N13,0)+IF(OR($S13=Y$1,$S13=Y$2,$S13=Y$3,$S13=Y$4),$U13,0)</f>
        <v>0</v>
      </c>
      <c r="Z13" s="125" t="n">
        <f aca="false">IF(OR($D13=Z$1,$D13=Z$2,$D13=Z$3,$D13=Z$4),$F13,0)+IF(OR($L13=Z$1,$L13=Z$2,$L13=Z$3,$L13=Z$4),$N13,0)+IF(OR($S13=Z$1,$S13=Z$2,$S13=Z$3,$S13=Z$4),$U13,0)</f>
        <v>0</v>
      </c>
      <c r="AA13" s="125" t="n">
        <f aca="false">IF(OR($D13=AA$1,$D13=AA$2,$D13=AA$3,$D13=AA$4),$F13,0)+IF(OR($L13=AA$1,$L13=AA$2,$L13=AA$3,$L13=AA$4),$N13,0)+IF(OR($S13=AA$1,$S13=AA$2,$S13=AA$3,$S13=AA$4),$U13,0)</f>
        <v>5</v>
      </c>
      <c r="AB13" s="125" t="n">
        <f aca="false">IF(OR($D13=AB$1,$D13=AB$2,$D13=AB$3,$D13=AB$4),$F13,0)+IF(OR($L13=AB$1,$L13=AB$2,$L13=AB$3,$L13=AB$4),$N13,0)+IF(OR($S13=AB$1,$S13=AB$2,$S13=AB$3,$S13=AB$4),$U13,0)</f>
        <v>0</v>
      </c>
      <c r="AC13" s="125" t="n">
        <f aca="false">IF(OR($D13=AC$1,$D13=AC$2,$D13=AC$3,$D13=AC$4),$F13,0)+IF(OR($L13=AC$1,$L13=AC$2,$L13=AC$3,$L13=AC$4),$N13,0)+IF(OR($S13=AC$1,$S13=AC$2,$S13=AC$3,$S13=AC$4),$U13,0)</f>
        <v>0</v>
      </c>
      <c r="AD13" s="125" t="n">
        <f aca="false">IF(OR($D13=AD$1,$D13=AD$2,$D13=AD$3,$D13=AD$4),$F13,0)+IF(OR($L13=AD$1,$L13=AD$2,$L13=AD$3,$L13=AD$4),$N13,0)+IF(OR($S13=AD$1,$S13=AD$2,$S13=AD$3,$S13=AD$4),$U13,0)</f>
        <v>0</v>
      </c>
      <c r="AE13" s="126"/>
      <c r="AF13" s="127"/>
    </row>
    <row r="14" customFormat="false" ht="14.65" hidden="false" customHeight="true" outlineLevel="0" collapsed="false">
      <c r="A14" s="129"/>
      <c r="B14" s="138" t="str">
        <f aca="false">IF(D14=0,"",INDEX(Mens_team_declarations,MATCH(A$11,Events_men,0),MATCH(D14,men_short_codes,0)))</f>
        <v/>
      </c>
      <c r="C14" s="139" t="str">
        <f aca="false">IF(D14=0,"",INDEX(abbr_names,MATCH(D14,men_short_codes,0)))</f>
        <v/>
      </c>
      <c r="D14" s="140"/>
      <c r="E14" s="143"/>
      <c r="F14" s="136" t="n">
        <f aca="false">$W14</f>
        <v>4</v>
      </c>
      <c r="G14" s="134"/>
      <c r="H14" s="135"/>
      <c r="I14" s="129"/>
      <c r="J14" s="138" t="str">
        <f aca="false">IF(L14=0,"",INDEX(Mens_team_declarations,MATCH(I$11,Events_men,0),MATCH(L14,men_short_codes,0)))</f>
        <v>Wayne Martin</v>
      </c>
      <c r="K14" s="139" t="str">
        <f aca="false">IF(L14=0,"",INDEX(abbr_names,MATCH(L14,men_short_codes,0)))</f>
        <v>HAC</v>
      </c>
      <c r="L14" s="140" t="n">
        <v>16</v>
      </c>
      <c r="M14" s="141" t="n">
        <v>7.97</v>
      </c>
      <c r="N14" s="136" t="n">
        <f aca="false">$W14</f>
        <v>4</v>
      </c>
      <c r="O14" s="136"/>
      <c r="P14" s="129"/>
      <c r="Q14" s="138" t="n">
        <f aca="false">IF(S14=0,"",INDEX(Mens_team_declarations,MATCH(P$11,Events_men,0),MATCH(S14,men_short_codes,0)))</f>
        <v>0</v>
      </c>
      <c r="R14" s="139" t="str">
        <f aca="false">IF(S14=0,"",INDEX(abbr_names,MATCH(S14,men_short_codes,0)))</f>
        <v>E/HH</v>
      </c>
      <c r="S14" s="140" t="n">
        <v>4</v>
      </c>
      <c r="T14" s="143" t="s">
        <v>169</v>
      </c>
      <c r="U14" s="136" t="n">
        <f aca="false">$W14</f>
        <v>4</v>
      </c>
      <c r="V14" s="136"/>
      <c r="W14" s="125" t="n">
        <v>4</v>
      </c>
      <c r="X14" s="137" t="n">
        <f aca="false">IF(OR($D14=X$1,$D14=X$2,$D14=X$3,$D14=X$4),$F14,0)+IF(OR($L14=X$1,$L14=X$2,$L14=X$3,$L14=X$4),$N14,0)+IF(OR($S14=X$1,$S14=X$2,$S14=X$3,$S14=X$4),$U14,0)</f>
        <v>0</v>
      </c>
      <c r="Y14" s="125" t="n">
        <f aca="false">IF(OR($D14=Y$1,$D14=Y$2,$D14=Y$3,$D14=Y$4),$F14,0)+IF(OR($L14=Y$1,$L14=Y$2,$L14=Y$3,$L14=Y$4),$N14,0)+IF(OR($S14=Y$1,$S14=Y$2,$S14=Y$3,$S14=Y$4),$U14,0)</f>
        <v>0</v>
      </c>
      <c r="Z14" s="125" t="n">
        <f aca="false">IF(OR($D14=Z$1,$D14=Z$2,$D14=Z$3,$D14=Z$4),$F14,0)+IF(OR($L14=Z$1,$L14=Z$2,$L14=Z$3,$L14=Z$4),$N14,0)+IF(OR($S14=Z$1,$S14=Z$2,$S14=Z$3,$S14=Z$4),$U14,0)</f>
        <v>4</v>
      </c>
      <c r="AA14" s="125" t="n">
        <f aca="false">IF(OR($D14=AA$1,$D14=AA$2,$D14=AA$3,$D14=AA$4),$F14,0)+IF(OR($L14=AA$1,$L14=AA$2,$L14=AA$3,$L14=AA$4),$N14,0)+IF(OR($S14=AA$1,$S14=AA$2,$S14=AA$3,$S14=AA$4),$U14,0)</f>
        <v>0</v>
      </c>
      <c r="AB14" s="125" t="n">
        <f aca="false">IF(OR($D14=AB$1,$D14=AB$2,$D14=AB$3,$D14=AB$4),$F14,0)+IF(OR($L14=AB$1,$L14=AB$2,$L14=AB$3,$L14=AB$4),$N14,0)+IF(OR($S14=AB$1,$S14=AB$2,$S14=AB$3,$S14=AB$4),$U14,0)</f>
        <v>0</v>
      </c>
      <c r="AC14" s="125" t="n">
        <f aca="false">IF(OR($D14=AC$1,$D14=AC$2,$D14=AC$3,$D14=AC$4),$F14,0)+IF(OR($L14=AC$1,$L14=AC$2,$L14=AC$3,$L14=AC$4),$N14,0)+IF(OR($S14=AC$1,$S14=AC$2,$S14=AC$3,$S14=AC$4),$U14,0)</f>
        <v>4</v>
      </c>
      <c r="AD14" s="125" t="n">
        <f aca="false">IF(OR($D14=AD$1,$D14=AD$2,$D14=AD$3,$D14=AD$4),$F14,0)+IF(OR($L14=AD$1,$L14=AD$2,$L14=AD$3,$L14=AD$4),$N14,0)+IF(OR($S14=AD$1,$S14=AD$2,$S14=AD$3,$S14=AD$4),$U14,0)</f>
        <v>0</v>
      </c>
      <c r="AE14" s="126"/>
      <c r="AF14" s="127"/>
    </row>
    <row r="15" customFormat="false" ht="14.65" hidden="false" customHeight="true" outlineLevel="0" collapsed="false">
      <c r="A15" s="129"/>
      <c r="B15" s="138" t="str">
        <f aca="false">IF(D15=0,"",INDEX(Mens_team_declarations,MATCH(A$11,Events_men,0),MATCH(D15,men_short_codes,0)))</f>
        <v/>
      </c>
      <c r="C15" s="139" t="str">
        <f aca="false">IF(D15=0,"",INDEX(abbr_names,MATCH(D15,men_short_codes,0)))</f>
        <v/>
      </c>
      <c r="D15" s="140"/>
      <c r="E15" s="143"/>
      <c r="F15" s="136" t="n">
        <f aca="false">$W15</f>
        <v>3</v>
      </c>
      <c r="G15" s="134"/>
      <c r="H15" s="135"/>
      <c r="I15" s="129"/>
      <c r="J15" s="138" t="str">
        <f aca="false">IF(L15=0,"",INDEX(Mens_team_declarations,MATCH(I$11,Events_men,0),MATCH(L15,men_short_codes,0)))</f>
        <v/>
      </c>
      <c r="K15" s="139" t="str">
        <f aca="false">IF(L15=0,"",INDEX(abbr_names,MATCH(L15,men_short_codes,0)))</f>
        <v/>
      </c>
      <c r="L15" s="140"/>
      <c r="M15" s="143"/>
      <c r="N15" s="136" t="n">
        <f aca="false">$W15</f>
        <v>3</v>
      </c>
      <c r="O15" s="134"/>
      <c r="P15" s="129"/>
      <c r="Q15" s="138" t="str">
        <f aca="false">IF(S15=0,"",INDEX(Mens_team_declarations,MATCH(P$11,Events_men,0),MATCH(S15,men_short_codes,0)))</f>
        <v/>
      </c>
      <c r="R15" s="139" t="str">
        <f aca="false">IF(S15=0,"",INDEX(abbr_names,MATCH(S15,men_short_codes,0)))</f>
        <v/>
      </c>
      <c r="S15" s="140"/>
      <c r="T15" s="143"/>
      <c r="U15" s="136" t="n">
        <f aca="false">$W15</f>
        <v>3</v>
      </c>
      <c r="V15" s="136"/>
      <c r="W15" s="125" t="n">
        <v>3</v>
      </c>
      <c r="X15" s="137" t="n">
        <f aca="false">IF(OR($D15=X$1,$D15=X$2,$D15=X$3,$D15=X$4),$F15,0)+IF(OR($L15=X$1,$L15=X$2,$L15=X$3,$L15=X$4),$N15,0)+IF(OR($S15=X$1,$S15=X$2,$S15=X$3,$S15=X$4),$U15,0)</f>
        <v>0</v>
      </c>
      <c r="Y15" s="125" t="n">
        <f aca="false">IF(OR($D15=Y$1,$D15=Y$2,$D15=Y$3,$D15=Y$4),$F15,0)+IF(OR($L15=Y$1,$L15=Y$2,$L15=Y$3,$L15=Y$4),$N15,0)+IF(OR($S15=Y$1,$S15=Y$2,$S15=Y$3,$S15=Y$4),$U15,0)</f>
        <v>0</v>
      </c>
      <c r="Z15" s="125" t="n">
        <f aca="false">IF(OR($D15=Z$1,$D15=Z$2,$D15=Z$3,$D15=Z$4),$F15,0)+IF(OR($L15=Z$1,$L15=Z$2,$L15=Z$3,$L15=Z$4),$N15,0)+IF(OR($S15=Z$1,$S15=Z$2,$S15=Z$3,$S15=Z$4),$U15,0)</f>
        <v>0</v>
      </c>
      <c r="AA15" s="125" t="n">
        <f aca="false">IF(OR($D15=AA$1,$D15=AA$2,$D15=AA$3,$D15=AA$4),$F15,0)+IF(OR($L15=AA$1,$L15=AA$2,$L15=AA$3,$L15=AA$4),$N15,0)+IF(OR($S15=AA$1,$S15=AA$2,$S15=AA$3,$S15=AA$4),$U15,0)</f>
        <v>0</v>
      </c>
      <c r="AB15" s="125" t="n">
        <f aca="false">IF(OR($D15=AB$1,$D15=AB$2,$D15=AB$3,$D15=AB$4),$F15,0)+IF(OR($L15=AB$1,$L15=AB$2,$L15=AB$3,$L15=AB$4),$N15,0)+IF(OR($S15=AB$1,$S15=AB$2,$S15=AB$3,$S15=AB$4),$U15,0)</f>
        <v>0</v>
      </c>
      <c r="AC15" s="125" t="n">
        <f aca="false">IF(OR($D15=AC$1,$D15=AC$2,$D15=AC$3,$D15=AC$4),$F15,0)+IF(OR($L15=AC$1,$L15=AC$2,$L15=AC$3,$L15=AC$4),$N15,0)+IF(OR($S15=AC$1,$S15=AC$2,$S15=AC$3,$S15=AC$4),$U15,0)</f>
        <v>0</v>
      </c>
      <c r="AD15" s="125" t="n">
        <f aca="false">IF(OR($D15=AD$1,$D15=AD$2,$D15=AD$3,$D15=AD$4),$F15,0)+IF(OR($L15=AD$1,$L15=AD$2,$L15=AD$3,$L15=AD$4),$N15,0)+IF(OR($S15=AD$1,$S15=AD$2,$S15=AD$3,$S15=AD$4),$U15,0)</f>
        <v>0</v>
      </c>
      <c r="AE15" s="126"/>
      <c r="AF15" s="127"/>
    </row>
    <row r="16" customFormat="false" ht="14.65" hidden="false" customHeight="true" outlineLevel="0" collapsed="false">
      <c r="A16" s="129"/>
      <c r="B16" s="138" t="str">
        <f aca="false">IF(D16=0,"",INDEX(Mens_team_declarations,MATCH(A$11,Events_men,0),MATCH(D16,men_short_codes,0)))</f>
        <v/>
      </c>
      <c r="C16" s="139" t="str">
        <f aca="false">IF(D16=0,"",INDEX(abbr_names,MATCH(D16,men_short_codes,0)))</f>
        <v/>
      </c>
      <c r="D16" s="140"/>
      <c r="E16" s="143"/>
      <c r="F16" s="136" t="n">
        <f aca="false">$W16</f>
        <v>2</v>
      </c>
      <c r="G16" s="134"/>
      <c r="H16" s="135"/>
      <c r="I16" s="129"/>
      <c r="J16" s="138" t="str">
        <f aca="false">IF(L16=0,"",INDEX(Mens_team_declarations,MATCH(I$11,Events_men,0),MATCH(L16,men_short_codes,0)))</f>
        <v/>
      </c>
      <c r="K16" s="139" t="str">
        <f aca="false">IF(L16=0,"",INDEX(abbr_names,MATCH(L16,men_short_codes,0)))</f>
        <v/>
      </c>
      <c r="L16" s="140"/>
      <c r="M16" s="143"/>
      <c r="N16" s="136" t="n">
        <f aca="false">$W16</f>
        <v>2</v>
      </c>
      <c r="O16" s="134"/>
      <c r="P16" s="129"/>
      <c r="Q16" s="138" t="str">
        <f aca="false">IF(S16=0,"",INDEX(Mens_team_declarations,MATCH(P$11,Events_men,0),MATCH(S16,men_short_codes,0)))</f>
        <v/>
      </c>
      <c r="R16" s="139" t="str">
        <f aca="false">IF(S16=0,"",INDEX(abbr_names,MATCH(S16,men_short_codes,0)))</f>
        <v/>
      </c>
      <c r="S16" s="140"/>
      <c r="T16" s="143"/>
      <c r="U16" s="136" t="n">
        <f aca="false">$W16</f>
        <v>2</v>
      </c>
      <c r="V16" s="136"/>
      <c r="W16" s="125" t="n">
        <v>2</v>
      </c>
      <c r="X16" s="137" t="n">
        <f aca="false">IF(OR($D16=X$1,$D16=X$2,$D16=X$3,$D16=X$4),$F16,0)+IF(OR($L16=X$1,$L16=X$2,$L16=X$3,$L16=X$4),$N16,0)+IF(OR($S16=X$1,$S16=X$2,$S16=X$3,$S16=X$4),$U16,0)</f>
        <v>0</v>
      </c>
      <c r="Y16" s="125" t="n">
        <f aca="false">IF(OR($D16=Y$1,$D16=Y$2,$D16=Y$3,$D16=Y$4),$F16,0)+IF(OR($L16=Y$1,$L16=Y$2,$L16=Y$3,$L16=Y$4),$N16,0)+IF(OR($S16=Y$1,$S16=Y$2,$S16=Y$3,$S16=Y$4),$U16,0)</f>
        <v>0</v>
      </c>
      <c r="Z16" s="125" t="n">
        <f aca="false">IF(OR($D16=Z$1,$D16=Z$2,$D16=Z$3,$D16=Z$4),$F16,0)+IF(OR($L16=Z$1,$L16=Z$2,$L16=Z$3,$L16=Z$4),$N16,0)+IF(OR($S16=Z$1,$S16=Z$2,$S16=Z$3,$S16=Z$4),$U16,0)</f>
        <v>0</v>
      </c>
      <c r="AA16" s="125" t="n">
        <f aca="false">IF(OR($D16=AA$1,$D16=AA$2,$D16=AA$3,$D16=AA$4),$F16,0)+IF(OR($L16=AA$1,$L16=AA$2,$L16=AA$3,$L16=AA$4),$N16,0)+IF(OR($S16=AA$1,$S16=AA$2,$S16=AA$3,$S16=AA$4),$U16,0)</f>
        <v>0</v>
      </c>
      <c r="AB16" s="125" t="n">
        <f aca="false">IF(OR($D16=AB$1,$D16=AB$2,$D16=AB$3,$D16=AB$4),$F16,0)+IF(OR($L16=AB$1,$L16=AB$2,$L16=AB$3,$L16=AB$4),$N16,0)+IF(OR($S16=AB$1,$S16=AB$2,$S16=AB$3,$S16=AB$4),$U16,0)</f>
        <v>0</v>
      </c>
      <c r="AC16" s="125" t="n">
        <f aca="false">IF(OR($D16=AC$1,$D16=AC$2,$D16=AC$3,$D16=AC$4),$F16,0)+IF(OR($L16=AC$1,$L16=AC$2,$L16=AC$3,$L16=AC$4),$N16,0)+IF(OR($S16=AC$1,$S16=AC$2,$S16=AC$3,$S16=AC$4),$U16,0)</f>
        <v>0</v>
      </c>
      <c r="AD16" s="125" t="n">
        <f aca="false">IF(OR($D16=AD$1,$D16=AD$2,$D16=AD$3,$D16=AD$4),$F16,0)+IF(OR($L16=AD$1,$L16=AD$2,$L16=AD$3,$L16=AD$4),$N16,0)+IF(OR($S16=AD$1,$S16=AD$2,$S16=AD$3,$S16=AD$4),$U16,0)</f>
        <v>0</v>
      </c>
      <c r="AE16" s="126"/>
      <c r="AF16" s="127"/>
    </row>
    <row r="17" customFormat="false" ht="14.65" hidden="false" customHeight="true" outlineLevel="0" collapsed="false">
      <c r="A17" s="129"/>
      <c r="B17" s="138" t="str">
        <f aca="false">IF(D17=0,"",INDEX(Mens_team_declarations,MATCH(A$11,Events_men,0),MATCH(D17,men_short_codes,0)))</f>
        <v/>
      </c>
      <c r="C17" s="139" t="str">
        <f aca="false">IF(D17=0,"",INDEX(abbr_names,MATCH(D17,men_short_codes,0)))</f>
        <v/>
      </c>
      <c r="D17" s="140"/>
      <c r="E17" s="143"/>
      <c r="F17" s="136" t="n">
        <f aca="false">$W17</f>
        <v>1</v>
      </c>
      <c r="G17" s="134"/>
      <c r="H17" s="135"/>
      <c r="I17" s="129"/>
      <c r="J17" s="138" t="str">
        <f aca="false">IF(L17=0,"",INDEX(Mens_team_declarations,MATCH(I$11,Events_men,0),MATCH(L17,men_short_codes,0)))</f>
        <v/>
      </c>
      <c r="K17" s="139" t="str">
        <f aca="false">IF(L17=0,"",INDEX(abbr_names,MATCH(L17,men_short_codes,0)))</f>
        <v/>
      </c>
      <c r="L17" s="140"/>
      <c r="M17" s="143"/>
      <c r="N17" s="136" t="n">
        <f aca="false">$W17</f>
        <v>1</v>
      </c>
      <c r="O17" s="134"/>
      <c r="P17" s="129"/>
      <c r="Q17" s="138" t="str">
        <f aca="false">IF(S17=0,"",INDEX(Mens_team_declarations,MATCH(P$11,Events_men,0),MATCH(S17,men_short_codes,0)))</f>
        <v/>
      </c>
      <c r="R17" s="139" t="str">
        <f aca="false">IF(S17=0,"",INDEX(abbr_names,MATCH(S17,men_short_codes,0)))</f>
        <v/>
      </c>
      <c r="S17" s="140"/>
      <c r="T17" s="143"/>
      <c r="U17" s="136" t="n">
        <f aca="false">$W17</f>
        <v>1</v>
      </c>
      <c r="V17" s="136"/>
      <c r="W17" s="125" t="n">
        <v>1</v>
      </c>
      <c r="X17" s="137" t="n">
        <f aca="false">IF(OR($D17=X$1,$D17=X$2,$D17=X$3,$D17=X$4),$F17,0)+IF(OR($L17=X$1,$L17=X$2,$L17=X$3,$L17=X$4),$N17,0)+IF(OR($S17=X$1,$S17=X$2,$S17=X$3,$S17=X$4),$U17,0)</f>
        <v>0</v>
      </c>
      <c r="Y17" s="125" t="n">
        <f aca="false">IF(OR($D17=Y$1,$D17=Y$2,$D17=Y$3,$D17=Y$4),$F17,0)+IF(OR($L17=Y$1,$L17=Y$2,$L17=Y$3,$L17=Y$4),$N17,0)+IF(OR($S17=Y$1,$S17=Y$2,$S17=Y$3,$S17=Y$4),$U17,0)</f>
        <v>0</v>
      </c>
      <c r="Z17" s="125" t="n">
        <f aca="false">IF(OR($D17=Z$1,$D17=Z$2,$D17=Z$3,$D17=Z$4),$F17,0)+IF(OR($L17=Z$1,$L17=Z$2,$L17=Z$3,$L17=Z$4),$N17,0)+IF(OR($S17=Z$1,$S17=Z$2,$S17=Z$3,$S17=Z$4),$U17,0)</f>
        <v>0</v>
      </c>
      <c r="AA17" s="125" t="n">
        <f aca="false">IF(OR($D17=AA$1,$D17=AA$2,$D17=AA$3,$D17=AA$4),$F17,0)+IF(OR($L17=AA$1,$L17=AA$2,$L17=AA$3,$L17=AA$4),$N17,0)+IF(OR($S17=AA$1,$S17=AA$2,$S17=AA$3,$S17=AA$4),$U17,0)</f>
        <v>0</v>
      </c>
      <c r="AB17" s="125" t="n">
        <f aca="false">IF(OR($D17=AB$1,$D17=AB$2,$D17=AB$3,$D17=AB$4),$F17,0)+IF(OR($L17=AB$1,$L17=AB$2,$L17=AB$3,$L17=AB$4),$N17,0)+IF(OR($S17=AB$1,$S17=AB$2,$S17=AB$3,$S17=AB$4),$U17,0)</f>
        <v>0</v>
      </c>
      <c r="AC17" s="125" t="n">
        <f aca="false">IF(OR($D17=AC$1,$D17=AC$2,$D17=AC$3,$D17=AC$4),$F17,0)+IF(OR($L17=AC$1,$L17=AC$2,$L17=AC$3,$L17=AC$4),$N17,0)+IF(OR($S17=AC$1,$S17=AC$2,$S17=AC$3,$S17=AC$4),$U17,0)</f>
        <v>0</v>
      </c>
      <c r="AD17" s="125" t="n">
        <f aca="false">IF(OR($D17=AD$1,$D17=AD$2,$D17=AD$3,$D17=AD$4),$F17,0)+IF(OR($L17=AD$1,$L17=AD$2,$L17=AD$3,$L17=AD$4),$N17,0)+IF(OR($S17=AD$1,$S17=AD$2,$S17=AD$3,$S17=AD$4),$U17,0)</f>
        <v>0</v>
      </c>
      <c r="AE17" s="126"/>
      <c r="AF17" s="127"/>
    </row>
    <row r="18" customFormat="false" ht="14.65" hidden="false" customHeight="true" outlineLevel="0" collapsed="false">
      <c r="A18" s="130" t="str">
        <f aca="false">'Team Declaration'!$B12</f>
        <v>5000m</v>
      </c>
      <c r="B18" s="133"/>
      <c r="C18" s="133" t="s">
        <v>11</v>
      </c>
      <c r="D18" s="133"/>
      <c r="E18" s="144"/>
      <c r="F18" s="136" t="n">
        <f aca="false">$W18</f>
        <v>0</v>
      </c>
      <c r="G18" s="134"/>
      <c r="H18" s="135"/>
      <c r="I18" s="130" t="str">
        <f aca="false">'Team Declaration'!$B12</f>
        <v>5000m</v>
      </c>
      <c r="J18" s="133"/>
      <c r="K18" s="133" t="s">
        <v>13</v>
      </c>
      <c r="L18" s="133"/>
      <c r="M18" s="144"/>
      <c r="N18" s="136" t="n">
        <f aca="false">$W18</f>
        <v>0</v>
      </c>
      <c r="O18" s="134"/>
      <c r="P18" s="130" t="str">
        <f aca="false">'Team Declaration'!$B12</f>
        <v>5000m</v>
      </c>
      <c r="Q18" s="133"/>
      <c r="R18" s="133" t="s">
        <v>26</v>
      </c>
      <c r="S18" s="133"/>
      <c r="T18" s="144"/>
      <c r="U18" s="136" t="n">
        <f aca="false">$W18</f>
        <v>0</v>
      </c>
      <c r="V18" s="136"/>
      <c r="W18" s="125"/>
      <c r="X18" s="137" t="n">
        <f aca="false">IF(OR($D18=X$1,$D18=X$2,$D18=X$3,$D18=X$4),$F18,0)+IF(OR($L18=X$1,$L18=X$2,$L18=X$3,$L18=X$4),$N18,0)+IF(OR($S18=X$1,$S18=X$2,$S18=X$3,$S18=X$4),$U18,0)</f>
        <v>0</v>
      </c>
      <c r="Y18" s="125" t="n">
        <f aca="false">IF(OR($D18=Y$1,$D18=Y$2,$D18=Y$3,$D18=Y$4),$F18,0)+IF(OR($L18=Y$1,$L18=Y$2,$L18=Y$3,$L18=Y$4),$N18,0)+IF(OR($S18=Y$1,$S18=Y$2,$S18=Y$3,$S18=Y$4),$U18,0)</f>
        <v>0</v>
      </c>
      <c r="Z18" s="125" t="n">
        <f aca="false">IF(OR($D18=Z$1,$D18=Z$2,$D18=Z$3,$D18=Z$4),$F18,0)+IF(OR($L18=Z$1,$L18=Z$2,$L18=Z$3,$L18=Z$4),$N18,0)+IF(OR($S18=Z$1,$S18=Z$2,$S18=Z$3,$S18=Z$4),$U18,0)</f>
        <v>0</v>
      </c>
      <c r="AA18" s="125" t="n">
        <f aca="false">IF(OR($D18=AA$1,$D18=AA$2,$D18=AA$3,$D18=AA$4),$F18,0)+IF(OR($L18=AA$1,$L18=AA$2,$L18=AA$3,$L18=AA$4),$N18,0)+IF(OR($S18=AA$1,$S18=AA$2,$S18=AA$3,$S18=AA$4),$U18,0)</f>
        <v>0</v>
      </c>
      <c r="AB18" s="125" t="n">
        <f aca="false">IF(OR($D18=AB$1,$D18=AB$2,$D18=AB$3,$D18=AB$4),$F18,0)+IF(OR($L18=AB$1,$L18=AB$2,$L18=AB$3,$L18=AB$4),$N18,0)+IF(OR($S18=AB$1,$S18=AB$2,$S18=AB$3,$S18=AB$4),$U18,0)</f>
        <v>0</v>
      </c>
      <c r="AC18" s="125" t="n">
        <f aca="false">IF(OR($D18=AC$1,$D18=AC$2,$D18=AC$3,$D18=AC$4),$F18,0)+IF(OR($L18=AC$1,$L18=AC$2,$L18=AC$3,$L18=AC$4),$N18,0)+IF(OR($S18=AC$1,$S18=AC$2,$S18=AC$3,$S18=AC$4),$U18,0)</f>
        <v>0</v>
      </c>
      <c r="AD18" s="125" t="n">
        <f aca="false">IF(OR($D18=AD$1,$D18=AD$2,$D18=AD$3,$D18=AD$4),$F18,0)+IF(OR($L18=AD$1,$L18=AD$2,$L18=AD$3,$L18=AD$4),$N18,0)+IF(OR($S18=AD$1,$S18=AD$2,$S18=AD$3,$S18=AD$4),$U18,0)</f>
        <v>0</v>
      </c>
      <c r="AE18" s="126"/>
      <c r="AF18" s="127"/>
    </row>
    <row r="19" customFormat="false" ht="14.65" hidden="false" customHeight="true" outlineLevel="0" collapsed="false">
      <c r="A19" s="129"/>
      <c r="B19" s="138" t="str">
        <f aca="false">IF(D19=0,"",INDEX(Mens_team_declarations,MATCH(A$18,Events_men,0),MATCH(D19,men_short_codes,0)))</f>
        <v>Jack Madden</v>
      </c>
      <c r="C19" s="139" t="str">
        <f aca="false">IF(D19=0,"",INDEX(abbr_names,MATCH(D19,men_short_codes,0)))</f>
        <v>HAC</v>
      </c>
      <c r="D19" s="140" t="s">
        <v>19</v>
      </c>
      <c r="E19" s="146" t="n">
        <v>0.0114594907407407</v>
      </c>
      <c r="F19" s="136" t="n">
        <f aca="false">$W19</f>
        <v>6</v>
      </c>
      <c r="G19" s="134"/>
      <c r="H19" s="135"/>
      <c r="I19" s="129"/>
      <c r="J19" s="138" t="str">
        <f aca="false">IF(L19=0,"",INDEX(Mens_team_declarations,MATCH(I$18,Events_men,0),MATCH(L19,men_short_codes,0)))</f>
        <v>Jeff Pyrah</v>
      </c>
      <c r="K19" s="139" t="str">
        <f aca="false">IF(L19=0,"",INDEX(abbr_names,MATCH(L19,men_short_codes,0)))</f>
        <v>HAC</v>
      </c>
      <c r="L19" s="140" t="s">
        <v>20</v>
      </c>
      <c r="M19" s="146" t="n">
        <v>0.0119467592592593</v>
      </c>
      <c r="N19" s="136" t="n">
        <f aca="false">$W19</f>
        <v>6</v>
      </c>
      <c r="O19" s="136"/>
      <c r="P19" s="129"/>
      <c r="Q19" s="138" t="str">
        <f aca="false">IF(S19=0,"",INDEX(Mens_team_declarations,MATCH(P$18,Events_men,0),MATCH(S19,men_short_codes,0)))</f>
        <v>Julian Boyer</v>
      </c>
      <c r="R19" s="139" t="str">
        <f aca="false">IF(S19=0,"",INDEX(abbr_names,MATCH(S19,men_short_codes,0)))</f>
        <v>HHH</v>
      </c>
      <c r="S19" s="140" t="n">
        <v>17</v>
      </c>
      <c r="T19" s="146" t="n">
        <v>0.0127800925925926</v>
      </c>
      <c r="U19" s="136" t="n">
        <f aca="false">$W19</f>
        <v>6</v>
      </c>
      <c r="V19" s="136"/>
      <c r="W19" s="125" t="n">
        <v>6</v>
      </c>
      <c r="X19" s="137" t="n">
        <f aca="false">IF(OR($D19=X$1,$D19=X$2,$D19=X$3,$D19=X$4),$F19,0)+IF(OR($L19=X$1,$L19=X$2,$L19=X$3,$L19=X$4),$N19,0)+IF(OR($S19=X$1,$S19=X$2,$S19=X$3,$S19=X$4),$U19,0)</f>
        <v>0</v>
      </c>
      <c r="Y19" s="125" t="n">
        <f aca="false">IF(OR($D19=Y$1,$D19=Y$2,$D19=Y$3,$D19=Y$4),$F19,0)+IF(OR($L19=Y$1,$L19=Y$2,$L19=Y$3,$L19=Y$4),$N19,0)+IF(OR($S19=Y$1,$S19=Y$2,$S19=Y$3,$S19=Y$4),$U19,0)</f>
        <v>0</v>
      </c>
      <c r="Z19" s="125" t="n">
        <f aca="false">IF(OR($D19=Z$1,$D19=Z$2,$D19=Z$3,$D19=Z$4),$F19,0)+IF(OR($L19=Z$1,$L19=Z$2,$L19=Z$3,$L19=Z$4),$N19,0)+IF(OR($S19=Z$1,$S19=Z$2,$S19=Z$3,$S19=Z$4),$U19,0)</f>
        <v>0</v>
      </c>
      <c r="AA19" s="125" t="n">
        <f aca="false">IF(OR($D19=AA$1,$D19=AA$2,$D19=AA$3,$D19=AA$4),$F19,0)+IF(OR($L19=AA$1,$L19=AA$2,$L19=AA$3,$L19=AA$4),$N19,0)+IF(OR($S19=AA$1,$S19=AA$2,$S19=AA$3,$S19=AA$4),$U19,0)</f>
        <v>6</v>
      </c>
      <c r="AB19" s="125" t="n">
        <f aca="false">IF(OR($D19=AB$1,$D19=AB$2,$D19=AB$3,$D19=AB$4),$F19,0)+IF(OR($L19=AB$1,$L19=AB$2,$L19=AB$3,$L19=AB$4),$N19,0)+IF(OR($S19=AB$1,$S19=AB$2,$S19=AB$3,$S19=AB$4),$U19,0)</f>
        <v>0</v>
      </c>
      <c r="AC19" s="125" t="n">
        <f aca="false">IF(OR($D19=AC$1,$D19=AC$2,$D19=AC$3,$D19=AC$4),$F19,0)+IF(OR($L19=AC$1,$L19=AC$2,$L19=AC$3,$L19=AC$4),$N19,0)+IF(OR($S19=AC$1,$S19=AC$2,$S19=AC$3,$S19=AC$4),$U19,0)</f>
        <v>12</v>
      </c>
      <c r="AD19" s="125" t="n">
        <f aca="false">IF(OR($D19=AD$1,$D19=AD$2,$D19=AD$3,$D19=AD$4),$F19,0)+IF(OR($L19=AD$1,$L19=AD$2,$L19=AD$3,$L19=AD$4),$N19,0)+IF(OR($S19=AD$1,$S19=AD$2,$S19=AD$3,$S19=AD$4),$U19,0)</f>
        <v>0</v>
      </c>
      <c r="AE19" s="126"/>
      <c r="AF19" s="127"/>
    </row>
    <row r="20" customFormat="false" ht="14.65" hidden="false" customHeight="true" outlineLevel="0" collapsed="false">
      <c r="A20" s="129"/>
      <c r="B20" s="138" t="str">
        <f aca="false">IF(D20=0,"",INDEX(Mens_team_declarations,MATCH(A$18,Events_men,0),MATCH(D20,men_short_codes,0)))</f>
        <v>Ross Brocklehurst</v>
      </c>
      <c r="C20" s="139" t="str">
        <f aca="false">IF(D20=0,"",INDEX(abbr_names,MATCH(D20,men_short_codes,0)))</f>
        <v>E/HH</v>
      </c>
      <c r="D20" s="140" t="s">
        <v>17</v>
      </c>
      <c r="E20" s="146" t="n">
        <v>0.0115543981481481</v>
      </c>
      <c r="F20" s="136" t="n">
        <f aca="false">$W20</f>
        <v>5</v>
      </c>
      <c r="G20" s="134"/>
      <c r="H20" s="135"/>
      <c r="I20" s="129"/>
      <c r="J20" s="138" t="str">
        <f aca="false">IF(L20=0,"",INDEX(Mens_team_declarations,MATCH(I$18,Events_men,0),MATCH(L20,men_short_codes,0)))</f>
        <v>Louis Taub</v>
      </c>
      <c r="K20" s="139" t="str">
        <f aca="false">IF(L20=0,"",INDEX(abbr_names,MATCH(L20,men_short_codes,0)))</f>
        <v>B&amp;H</v>
      </c>
      <c r="L20" s="140" t="s">
        <v>14</v>
      </c>
      <c r="M20" s="146" t="n">
        <v>0.0125671296296296</v>
      </c>
      <c r="N20" s="136" t="n">
        <f aca="false">$W20</f>
        <v>5</v>
      </c>
      <c r="O20" s="136"/>
      <c r="P20" s="129"/>
      <c r="Q20" s="138" t="str">
        <f aca="false">IF(S20=0,"",INDEX(Mens_team_declarations,MATCH(P$18,Events_men,0),MATCH(S20,men_short_codes,0)))</f>
        <v>Dan King</v>
      </c>
      <c r="R20" s="139" t="str">
        <f aca="false">IF(S20=0,"",INDEX(abbr_names,MATCH(S20,men_short_codes,0)))</f>
        <v>A80</v>
      </c>
      <c r="S20" s="140" t="n">
        <v>10</v>
      </c>
      <c r="T20" s="146" t="n">
        <v>0.0130914351851852</v>
      </c>
      <c r="U20" s="136" t="n">
        <f aca="false">$W20</f>
        <v>5</v>
      </c>
      <c r="V20" s="136"/>
      <c r="W20" s="125" t="n">
        <v>5</v>
      </c>
      <c r="X20" s="137" t="n">
        <f aca="false">IF(OR($D20=X$1,$D20=X$2,$D20=X$3,$D20=X$4),$F20,0)+IF(OR($L20=X$1,$L20=X$2,$L20=X$3,$L20=X$4),$N20,0)+IF(OR($S20=X$1,$S20=X$2,$S20=X$3,$S20=X$4),$U20,0)</f>
        <v>5</v>
      </c>
      <c r="Y20" s="125" t="n">
        <f aca="false">IF(OR($D20=Y$1,$D20=Y$2,$D20=Y$3,$D20=Y$4),$F20,0)+IF(OR($L20=Y$1,$L20=Y$2,$L20=Y$3,$L20=Y$4),$N20,0)+IF(OR($S20=Y$1,$S20=Y$2,$S20=Y$3,$S20=Y$4),$U20,0)</f>
        <v>5</v>
      </c>
      <c r="Z20" s="125" t="n">
        <f aca="false">IF(OR($D20=Z$1,$D20=Z$2,$D20=Z$3,$D20=Z$4),$F20,0)+IF(OR($L20=Z$1,$L20=Z$2,$L20=Z$3,$L20=Z$4),$N20,0)+IF(OR($S20=Z$1,$S20=Z$2,$S20=Z$3,$S20=Z$4),$U20,0)</f>
        <v>5</v>
      </c>
      <c r="AA20" s="125" t="n">
        <f aca="false">IF(OR($D20=AA$1,$D20=AA$2,$D20=AA$3,$D20=AA$4),$F20,0)+IF(OR($L20=AA$1,$L20=AA$2,$L20=AA$3,$L20=AA$4),$N20,0)+IF(OR($S20=AA$1,$S20=AA$2,$S20=AA$3,$S20=AA$4),$U20,0)</f>
        <v>0</v>
      </c>
      <c r="AB20" s="125" t="n">
        <f aca="false">IF(OR($D20=AB$1,$D20=AB$2,$D20=AB$3,$D20=AB$4),$F20,0)+IF(OR($L20=AB$1,$L20=AB$2,$L20=AB$3,$L20=AB$4),$N20,0)+IF(OR($S20=AB$1,$S20=AB$2,$S20=AB$3,$S20=AB$4),$U20,0)</f>
        <v>0</v>
      </c>
      <c r="AC20" s="125" t="n">
        <f aca="false">IF(OR($D20=AC$1,$D20=AC$2,$D20=AC$3,$D20=AC$4),$F20,0)+IF(OR($L20=AC$1,$L20=AC$2,$L20=AC$3,$L20=AC$4),$N20,0)+IF(OR($S20=AC$1,$S20=AC$2,$S20=AC$3,$S20=AC$4),$U20,0)</f>
        <v>0</v>
      </c>
      <c r="AD20" s="125" t="n">
        <f aca="false">IF(OR($D20=AD$1,$D20=AD$2,$D20=AD$3,$D20=AD$4),$F20,0)+IF(OR($L20=AD$1,$L20=AD$2,$L20=AD$3,$L20=AD$4),$N20,0)+IF(OR($S20=AD$1,$S20=AD$2,$S20=AD$3,$S20=AD$4),$U20,0)</f>
        <v>0</v>
      </c>
      <c r="AE20" s="126"/>
      <c r="AF20" s="127"/>
    </row>
    <row r="21" customFormat="false" ht="14.65" hidden="false" customHeight="true" outlineLevel="0" collapsed="false">
      <c r="A21" s="129"/>
      <c r="B21" s="138" t="str">
        <f aca="false">IF(D21=0,"",INDEX(Mens_team_declarations,MATCH(A$18,Events_men,0),MATCH(D21,men_short_codes,0)))</f>
        <v>Marcus Kimmins</v>
      </c>
      <c r="C21" s="139" t="str">
        <f aca="false">IF(D21=0,"",INDEX(abbr_names,MATCH(D21,men_short_codes,0)))</f>
        <v>HHH</v>
      </c>
      <c r="D21" s="140" t="s">
        <v>21</v>
      </c>
      <c r="E21" s="146" t="n">
        <v>0.0118055555555556</v>
      </c>
      <c r="F21" s="136" t="n">
        <f aca="false">$W21</f>
        <v>4</v>
      </c>
      <c r="G21" s="134"/>
      <c r="H21" s="135"/>
      <c r="I21" s="129"/>
      <c r="J21" s="138" t="str">
        <f aca="false">IF(L21=0,"",INDEX(Mens_team_declarations,MATCH(I$18,Events_men,0),MATCH(L21,men_short_codes,0)))</f>
        <v>Tristan Sharp</v>
      </c>
      <c r="K21" s="139" t="str">
        <f aca="false">IF(L21=0,"",INDEX(abbr_names,MATCH(L21,men_short_codes,0)))</f>
        <v>A80</v>
      </c>
      <c r="L21" s="140" t="s">
        <v>12</v>
      </c>
      <c r="M21" s="146" t="n">
        <v>0.0131261574074074</v>
      </c>
      <c r="N21" s="136" t="n">
        <f aca="false">$W21</f>
        <v>4</v>
      </c>
      <c r="O21" s="136"/>
      <c r="P21" s="129"/>
      <c r="Q21" s="138" t="str">
        <f aca="false">IF(S21=0,"",INDEX(Mens_team_declarations,MATCH(P$18,Events_men,0),MATCH(S21,men_short_codes,0)))</f>
        <v>Darren Barzee</v>
      </c>
      <c r="R21" s="139" t="str">
        <f aca="false">IF(S21=0,"",INDEX(abbr_names,MATCH(S21,men_short_codes,0)))</f>
        <v>HAC</v>
      </c>
      <c r="S21" s="140" t="n">
        <v>16</v>
      </c>
      <c r="T21" s="146" t="n">
        <v>0.0135833333333333</v>
      </c>
      <c r="U21" s="136" t="n">
        <f aca="false">$W21</f>
        <v>4</v>
      </c>
      <c r="V21" s="136"/>
      <c r="W21" s="125" t="n">
        <v>4</v>
      </c>
      <c r="X21" s="137" t="n">
        <f aca="false">IF(OR($D21=X$1,$D21=X$2,$D21=X$3,$D21=X$4),$F21,0)+IF(OR($L21=X$1,$L21=X$2,$L21=X$3,$L21=X$4),$N21,0)+IF(OR($S21=X$1,$S21=X$2,$S21=X$3,$S21=X$4),$U21,0)</f>
        <v>4</v>
      </c>
      <c r="Y21" s="125" t="n">
        <f aca="false">IF(OR($D21=Y$1,$D21=Y$2,$D21=Y$3,$D21=Y$4),$F21,0)+IF(OR($L21=Y$1,$L21=Y$2,$L21=Y$3,$L21=Y$4),$N21,0)+IF(OR($S21=Y$1,$S21=Y$2,$S21=Y$3,$S21=Y$4),$U21,0)</f>
        <v>0</v>
      </c>
      <c r="Z21" s="125" t="n">
        <f aca="false">IF(OR($D21=Z$1,$D21=Z$2,$D21=Z$3,$D21=Z$4),$F21,0)+IF(OR($L21=Z$1,$L21=Z$2,$L21=Z$3,$L21=Z$4),$N21,0)+IF(OR($S21=Z$1,$S21=Z$2,$S21=Z$3,$S21=Z$4),$U21,0)</f>
        <v>0</v>
      </c>
      <c r="AA21" s="125" t="n">
        <f aca="false">IF(OR($D21=AA$1,$D21=AA$2,$D21=AA$3,$D21=AA$4),$F21,0)+IF(OR($L21=AA$1,$L21=AA$2,$L21=AA$3,$L21=AA$4),$N21,0)+IF(OR($S21=AA$1,$S21=AA$2,$S21=AA$3,$S21=AA$4),$U21,0)</f>
        <v>4</v>
      </c>
      <c r="AB21" s="125" t="n">
        <f aca="false">IF(OR($D21=AB$1,$D21=AB$2,$D21=AB$3,$D21=AB$4),$F21,0)+IF(OR($L21=AB$1,$L21=AB$2,$L21=AB$3,$L21=AB$4),$N21,0)+IF(OR($S21=AB$1,$S21=AB$2,$S21=AB$3,$S21=AB$4),$U21,0)</f>
        <v>0</v>
      </c>
      <c r="AC21" s="125" t="n">
        <f aca="false">IF(OR($D21=AC$1,$D21=AC$2,$D21=AC$3,$D21=AC$4),$F21,0)+IF(OR($L21=AC$1,$L21=AC$2,$L21=AC$3,$L21=AC$4),$N21,0)+IF(OR($S21=AC$1,$S21=AC$2,$S21=AC$3,$S21=AC$4),$U21,0)</f>
        <v>4</v>
      </c>
      <c r="AD21" s="125" t="n">
        <f aca="false">IF(OR($D21=AD$1,$D21=AD$2,$D21=AD$3,$D21=AD$4),$F21,0)+IF(OR($L21=AD$1,$L21=AD$2,$L21=AD$3,$L21=AD$4),$N21,0)+IF(OR($S21=AD$1,$S21=AD$2,$S21=AD$3,$S21=AD$4),$U21,0)</f>
        <v>0</v>
      </c>
      <c r="AE21" s="126"/>
      <c r="AF21" s="127"/>
    </row>
    <row r="22" customFormat="false" ht="14.65" hidden="false" customHeight="true" outlineLevel="0" collapsed="false">
      <c r="A22" s="129"/>
      <c r="B22" s="138" t="str">
        <f aca="false">IF(D22=0,"",INDEX(Mens_team_declarations,MATCH(A$18,Events_men,0),MATCH(D22,men_short_codes,0)))</f>
        <v>Craig Halsey</v>
      </c>
      <c r="C22" s="139" t="str">
        <f aca="false">IF(D22=0,"",INDEX(abbr_names,MATCH(D22,men_short_codes,0)))</f>
        <v>B&amp;H</v>
      </c>
      <c r="D22" s="140" t="s">
        <v>13</v>
      </c>
      <c r="E22" s="146" t="n">
        <v>0.0119085648148148</v>
      </c>
      <c r="F22" s="136" t="n">
        <f aca="false">$W22</f>
        <v>3</v>
      </c>
      <c r="G22" s="134"/>
      <c r="H22" s="135"/>
      <c r="I22" s="129"/>
      <c r="J22" s="138" t="str">
        <f aca="false">IF(L22=0,"",INDEX(Mens_team_declarations,MATCH(I$18,Events_men,0),MATCH(L22,men_short_codes,0)))</f>
        <v>Laurie Burret</v>
      </c>
      <c r="K22" s="139" t="str">
        <f aca="false">IF(L22=0,"",INDEX(abbr_names,MATCH(L22,men_short_codes,0)))</f>
        <v>E/HH</v>
      </c>
      <c r="L22" s="140" t="s">
        <v>18</v>
      </c>
      <c r="M22" s="146" t="n">
        <v>0.0144560185185185</v>
      </c>
      <c r="N22" s="136" t="n">
        <f aca="false">$W22</f>
        <v>3</v>
      </c>
      <c r="O22" s="134"/>
      <c r="P22" s="129"/>
      <c r="Q22" s="138" t="str">
        <f aca="false">IF(S22=0,"",INDEX(Mens_team_declarations,MATCH(P$18,Events_men,0),MATCH(S22,men_short_codes,0)))</f>
        <v>Sean Gibson</v>
      </c>
      <c r="R22" s="139" t="str">
        <f aca="false">IF(S22=0,"",INDEX(abbr_names,MATCH(S22,men_short_codes,0)))</f>
        <v>B&amp;H</v>
      </c>
      <c r="S22" s="140" t="n">
        <v>11</v>
      </c>
      <c r="T22" s="146" t="n">
        <v>0.0138321759259259</v>
      </c>
      <c r="U22" s="136" t="n">
        <f aca="false">$W22</f>
        <v>3</v>
      </c>
      <c r="V22" s="136"/>
      <c r="W22" s="125" t="n">
        <v>3</v>
      </c>
      <c r="X22" s="137" t="n">
        <f aca="false">IF(OR($D22=X$1,$D22=X$2,$D22=X$3,$D22=X$4),$F22,0)+IF(OR($L22=X$1,$L22=X$2,$L22=X$3,$L22=X$4),$N22,0)+IF(OR($S22=X$1,$S22=X$2,$S22=X$3,$S22=X$4),$U22,0)</f>
        <v>0</v>
      </c>
      <c r="Y22" s="125" t="n">
        <f aca="false">IF(OR($D22=Y$1,$D22=Y$2,$D22=Y$3,$D22=Y$4),$F22,0)+IF(OR($L22=Y$1,$L22=Y$2,$L22=Y$3,$L22=Y$4),$N22,0)+IF(OR($S22=Y$1,$S22=Y$2,$S22=Y$3,$S22=Y$4),$U22,0)</f>
        <v>6</v>
      </c>
      <c r="Z22" s="125" t="n">
        <f aca="false">IF(OR($D22=Z$1,$D22=Z$2,$D22=Z$3,$D22=Z$4),$F22,0)+IF(OR($L22=Z$1,$L22=Z$2,$L22=Z$3,$L22=Z$4),$N22,0)+IF(OR($S22=Z$1,$S22=Z$2,$S22=Z$3,$S22=Z$4),$U22,0)</f>
        <v>3</v>
      </c>
      <c r="AA22" s="125" t="n">
        <f aca="false">IF(OR($D22=AA$1,$D22=AA$2,$D22=AA$3,$D22=AA$4),$F22,0)+IF(OR($L22=AA$1,$L22=AA$2,$L22=AA$3,$L22=AA$4),$N22,0)+IF(OR($S22=AA$1,$S22=AA$2,$S22=AA$3,$S22=AA$4),$U22,0)</f>
        <v>0</v>
      </c>
      <c r="AB22" s="125" t="n">
        <f aca="false">IF(OR($D22=AB$1,$D22=AB$2,$D22=AB$3,$D22=AB$4),$F22,0)+IF(OR($L22=AB$1,$L22=AB$2,$L22=AB$3,$L22=AB$4),$N22,0)+IF(OR($S22=AB$1,$S22=AB$2,$S22=AB$3,$S22=AB$4),$U22,0)</f>
        <v>0</v>
      </c>
      <c r="AC22" s="125" t="n">
        <f aca="false">IF(OR($D22=AC$1,$D22=AC$2,$D22=AC$3,$D22=AC$4),$F22,0)+IF(OR($L22=AC$1,$L22=AC$2,$L22=AC$3,$L22=AC$4),$N22,0)+IF(OR($S22=AC$1,$S22=AC$2,$S22=AC$3,$S22=AC$4),$U22,0)</f>
        <v>0</v>
      </c>
      <c r="AD22" s="125" t="n">
        <f aca="false">IF(OR($D22=AD$1,$D22=AD$2,$D22=AD$3,$D22=AD$4),$F22,0)+IF(OR($L22=AD$1,$L22=AD$2,$L22=AD$3,$L22=AD$4),$N22,0)+IF(OR($S22=AD$1,$S22=AD$2,$S22=AD$3,$S22=AD$4),$U22,0)</f>
        <v>0</v>
      </c>
      <c r="AE22" s="126"/>
      <c r="AF22" s="127"/>
    </row>
    <row r="23" customFormat="false" ht="14.65" hidden="false" customHeight="true" outlineLevel="0" collapsed="false">
      <c r="A23" s="129"/>
      <c r="B23" s="138" t="str">
        <f aca="false">IF(D23=0,"",INDEX(Mens_team_declarations,MATCH(A$18,Events_men,0),MATCH(D23,men_short_codes,0)))</f>
        <v>Dan Vaughan</v>
      </c>
      <c r="C23" s="139" t="str">
        <f aca="false">IF(D23=0,"",INDEX(abbr_names,MATCH(D23,men_short_codes,0)))</f>
        <v>A80</v>
      </c>
      <c r="D23" s="140" t="s">
        <v>11</v>
      </c>
      <c r="E23" s="146" t="n">
        <v>0.0135497685185185</v>
      </c>
      <c r="F23" s="136" t="n">
        <f aca="false">$W23</f>
        <v>2</v>
      </c>
      <c r="G23" s="134"/>
      <c r="H23" s="135"/>
      <c r="I23" s="129"/>
      <c r="J23" s="138" t="str">
        <f aca="false">IF(L23=0,"",INDEX(Mens_team_declarations,MATCH(I$18,Events_men,0),MATCH(L23,men_short_codes,0)))</f>
        <v/>
      </c>
      <c r="K23" s="139" t="str">
        <f aca="false">IF(L23=0,"",INDEX(abbr_names,MATCH(L23,men_short_codes,0)))</f>
        <v/>
      </c>
      <c r="L23" s="140"/>
      <c r="M23" s="146"/>
      <c r="N23" s="136" t="n">
        <f aca="false">$W23</f>
        <v>2</v>
      </c>
      <c r="O23" s="134"/>
      <c r="P23" s="129"/>
      <c r="Q23" s="138" t="str">
        <f aca="false">IF(S23=0,"",INDEX(Mens_team_declarations,MATCH(P$18,Events_men,0),MATCH(S23,men_short_codes,0)))</f>
        <v>Martin Bell</v>
      </c>
      <c r="R23" s="139" t="str">
        <f aca="false">IF(S23=0,"",INDEX(abbr_names,MATCH(S23,men_short_codes,0)))</f>
        <v>E/HH</v>
      </c>
      <c r="S23" s="140" t="n">
        <v>14</v>
      </c>
      <c r="T23" s="146" t="n">
        <v>0.0141296296296296</v>
      </c>
      <c r="U23" s="136" t="n">
        <f aca="false">$W23</f>
        <v>2</v>
      </c>
      <c r="V23" s="136"/>
      <c r="W23" s="125" t="n">
        <v>2</v>
      </c>
      <c r="X23" s="137" t="n">
        <f aca="false">IF(OR($D23=X$1,$D23=X$2,$D23=X$3,$D23=X$4),$F23,0)+IF(OR($L23=X$1,$L23=X$2,$L23=X$3,$L23=X$4),$N23,0)+IF(OR($S23=X$1,$S23=X$2,$S23=X$3,$S23=X$4),$U23,0)</f>
        <v>2</v>
      </c>
      <c r="Y23" s="125" t="n">
        <f aca="false">IF(OR($D23=Y$1,$D23=Y$2,$D23=Y$3,$D23=Y$4),$F23,0)+IF(OR($L23=Y$1,$L23=Y$2,$L23=Y$3,$L23=Y$4),$N23,0)+IF(OR($S23=Y$1,$S23=Y$2,$S23=Y$3,$S23=Y$4),$U23,0)</f>
        <v>0</v>
      </c>
      <c r="Z23" s="125" t="n">
        <f aca="false">IF(OR($D23=Z$1,$D23=Z$2,$D23=Z$3,$D23=Z$4),$F23,0)+IF(OR($L23=Z$1,$L23=Z$2,$L23=Z$3,$L23=Z$4),$N23,0)+IF(OR($S23=Z$1,$S23=Z$2,$S23=Z$3,$S23=Z$4),$U23,0)</f>
        <v>2</v>
      </c>
      <c r="AA23" s="125" t="n">
        <f aca="false">IF(OR($D23=AA$1,$D23=AA$2,$D23=AA$3,$D23=AA$4),$F23,0)+IF(OR($L23=AA$1,$L23=AA$2,$L23=AA$3,$L23=AA$4),$N23,0)+IF(OR($S23=AA$1,$S23=AA$2,$S23=AA$3,$S23=AA$4),$U23,0)</f>
        <v>0</v>
      </c>
      <c r="AB23" s="125" t="n">
        <f aca="false">IF(OR($D23=AB$1,$D23=AB$2,$D23=AB$3,$D23=AB$4),$F23,0)+IF(OR($L23=AB$1,$L23=AB$2,$L23=AB$3,$L23=AB$4),$N23,0)+IF(OR($S23=AB$1,$S23=AB$2,$S23=AB$3,$S23=AB$4),$U23,0)</f>
        <v>0</v>
      </c>
      <c r="AC23" s="125" t="n">
        <f aca="false">IF(OR($D23=AC$1,$D23=AC$2,$D23=AC$3,$D23=AC$4),$F23,0)+IF(OR($L23=AC$1,$L23=AC$2,$L23=AC$3,$L23=AC$4),$N23,0)+IF(OR($S23=AC$1,$S23=AC$2,$S23=AC$3,$S23=AC$4),$U23,0)</f>
        <v>0</v>
      </c>
      <c r="AD23" s="125" t="n">
        <f aca="false">IF(OR($D23=AD$1,$D23=AD$2,$D23=AD$3,$D23=AD$4),$F23,0)+IF(OR($L23=AD$1,$L23=AD$2,$L23=AD$3,$L23=AD$4),$N23,0)+IF(OR($S23=AD$1,$S23=AD$2,$S23=AD$3,$S23=AD$4),$U23,0)</f>
        <v>0</v>
      </c>
      <c r="AE23" s="126"/>
      <c r="AF23" s="127"/>
    </row>
    <row r="24" customFormat="false" ht="14.65" hidden="false" customHeight="true" outlineLevel="0" collapsed="false">
      <c r="A24" s="129"/>
      <c r="B24" s="138" t="str">
        <f aca="false">IF(D24=0,"",INDEX(Mens_team_declarations,MATCH(A$18,Events_men,0),MATCH(D24,men_short_codes,0)))</f>
        <v/>
      </c>
      <c r="C24" s="139" t="str">
        <f aca="false">IF(D24=0,"",INDEX(abbr_names,MATCH(D24,men_short_codes,0)))</f>
        <v/>
      </c>
      <c r="D24" s="140"/>
      <c r="E24" s="143"/>
      <c r="F24" s="136" t="n">
        <f aca="false">$W24</f>
        <v>1</v>
      </c>
      <c r="G24" s="134"/>
      <c r="H24" s="135"/>
      <c r="I24" s="129"/>
      <c r="J24" s="138" t="str">
        <f aca="false">IF(L24=0,"",INDEX(Mens_team_declarations,MATCH(I$18,Events_men,0),MATCH(L24,men_short_codes,0)))</f>
        <v/>
      </c>
      <c r="K24" s="139" t="str">
        <f aca="false">IF(L24=0,"",INDEX(abbr_names,MATCH(L24,men_short_codes,0)))</f>
        <v/>
      </c>
      <c r="L24" s="140"/>
      <c r="M24" s="143"/>
      <c r="N24" s="136" t="n">
        <f aca="false">$W24</f>
        <v>1</v>
      </c>
      <c r="O24" s="134"/>
      <c r="P24" s="129"/>
      <c r="Q24" s="138" t="str">
        <f aca="false">IF(S24=0,"",INDEX(Mens_team_declarations,MATCH(P$18,Events_men,0),MATCH(S24,men_short_codes,0)))</f>
        <v/>
      </c>
      <c r="R24" s="139" t="str">
        <f aca="false">IF(S24=0,"",INDEX(abbr_names,MATCH(S24,men_short_codes,0)))</f>
        <v/>
      </c>
      <c r="S24" s="140"/>
      <c r="T24" s="143"/>
      <c r="U24" s="136" t="n">
        <f aca="false">$W24</f>
        <v>1</v>
      </c>
      <c r="V24" s="136"/>
      <c r="W24" s="125" t="n">
        <v>1</v>
      </c>
      <c r="X24" s="137" t="n">
        <f aca="false">IF(OR($D24=X$1,$D24=X$2,$D24=X$3,$D24=X$4),$F24,0)+IF(OR($L24=X$1,$L24=X$2,$L24=X$3,$L24=X$4),$N24,0)+IF(OR($S24=X$1,$S24=X$2,$S24=X$3,$S24=X$4),$U24,0)</f>
        <v>0</v>
      </c>
      <c r="Y24" s="125" t="n">
        <f aca="false">IF(OR($D24=Y$1,$D24=Y$2,$D24=Y$3,$D24=Y$4),$F24,0)+IF(OR($L24=Y$1,$L24=Y$2,$L24=Y$3,$L24=Y$4),$N24,0)+IF(OR($S24=Y$1,$S24=Y$2,$S24=Y$3,$S24=Y$4),$U24,0)</f>
        <v>0</v>
      </c>
      <c r="Z24" s="125" t="n">
        <f aca="false">IF(OR($D24=Z$1,$D24=Z$2,$D24=Z$3,$D24=Z$4),$F24,0)+IF(OR($L24=Z$1,$L24=Z$2,$L24=Z$3,$L24=Z$4),$N24,0)+IF(OR($S24=Z$1,$S24=Z$2,$S24=Z$3,$S24=Z$4),$U24,0)</f>
        <v>0</v>
      </c>
      <c r="AA24" s="125" t="n">
        <f aca="false">IF(OR($D24=AA$1,$D24=AA$2,$D24=AA$3,$D24=AA$4),$F24,0)+IF(OR($L24=AA$1,$L24=AA$2,$L24=AA$3,$L24=AA$4),$N24,0)+IF(OR($S24=AA$1,$S24=AA$2,$S24=AA$3,$S24=AA$4),$U24,0)</f>
        <v>0</v>
      </c>
      <c r="AB24" s="125" t="n">
        <f aca="false">IF(OR($D24=AB$1,$D24=AB$2,$D24=AB$3,$D24=AB$4),$F24,0)+IF(OR($L24=AB$1,$L24=AB$2,$L24=AB$3,$L24=AB$4),$N24,0)+IF(OR($S24=AB$1,$S24=AB$2,$S24=AB$3,$S24=AB$4),$U24,0)</f>
        <v>0</v>
      </c>
      <c r="AC24" s="125" t="n">
        <f aca="false">IF(OR($D24=AC$1,$D24=AC$2,$D24=AC$3,$D24=AC$4),$F24,0)+IF(OR($L24=AC$1,$L24=AC$2,$L24=AC$3,$L24=AC$4),$N24,0)+IF(OR($S24=AC$1,$S24=AC$2,$S24=AC$3,$S24=AC$4),$U24,0)</f>
        <v>0</v>
      </c>
      <c r="AD24" s="125" t="n">
        <f aca="false">IF(OR($D24=AD$1,$D24=AD$2,$D24=AD$3,$D24=AD$4),$F24,0)+IF(OR($L24=AD$1,$L24=AD$2,$L24=AD$3,$L24=AD$4),$N24,0)+IF(OR($S24=AD$1,$S24=AD$2,$S24=AD$3,$S24=AD$4),$U24,0)</f>
        <v>0</v>
      </c>
      <c r="AE24" s="126"/>
      <c r="AF24" s="127"/>
    </row>
    <row r="25" customFormat="false" ht="14.65" hidden="false" customHeight="true" outlineLevel="0" collapsed="false">
      <c r="A25" s="130" t="str">
        <f aca="false">'Team Declaration'!$B13</f>
        <v>400m</v>
      </c>
      <c r="B25" s="133"/>
      <c r="C25" s="133" t="s">
        <v>11</v>
      </c>
      <c r="D25" s="133"/>
      <c r="E25" s="144"/>
      <c r="F25" s="136" t="n">
        <f aca="false">$W25</f>
        <v>0</v>
      </c>
      <c r="G25" s="134"/>
      <c r="H25" s="135"/>
      <c r="I25" s="130" t="str">
        <f aca="false">'Team Declaration'!$B13</f>
        <v>400m</v>
      </c>
      <c r="J25" s="131"/>
      <c r="K25" s="133" t="s">
        <v>13</v>
      </c>
      <c r="L25" s="133"/>
      <c r="M25" s="144"/>
      <c r="N25" s="136" t="n">
        <f aca="false">$W25</f>
        <v>0</v>
      </c>
      <c r="O25" s="134"/>
      <c r="P25" s="130" t="str">
        <f aca="false">'Team Declaration'!$B13</f>
        <v>400m</v>
      </c>
      <c r="Q25" s="133"/>
      <c r="R25" s="133" t="s">
        <v>26</v>
      </c>
      <c r="S25" s="133"/>
      <c r="T25" s="144"/>
      <c r="U25" s="136" t="n">
        <f aca="false">$W25</f>
        <v>0</v>
      </c>
      <c r="V25" s="136"/>
      <c r="W25" s="125"/>
      <c r="X25" s="137" t="n">
        <f aca="false">IF(OR($D25=X$1,$D25=X$2,$D25=X$3,$D25=X$4),$F25,0)+IF(OR($L25=X$1,$L25=X$2,$L25=X$3,$L25=X$4),$N25,0)+IF(OR($S25=X$1,$S25=X$2,$S25=X$3,$S25=X$4),$U25,0)</f>
        <v>0</v>
      </c>
      <c r="Y25" s="125" t="n">
        <f aca="false">IF(OR($D25=Y$1,$D25=Y$2,$D25=Y$3,$D25=Y$4),$F25,0)+IF(OR($L25=Y$1,$L25=Y$2,$L25=Y$3,$L25=Y$4),$N25,0)+IF(OR($S25=Y$1,$S25=Y$2,$S25=Y$3,$S25=Y$4),$U25,0)</f>
        <v>0</v>
      </c>
      <c r="Z25" s="125" t="n">
        <f aca="false">IF(OR($D25=Z$1,$D25=Z$2,$D25=Z$3,$D25=Z$4),$F25,0)+IF(OR($L25=Z$1,$L25=Z$2,$L25=Z$3,$L25=Z$4),$N25,0)+IF(OR($S25=Z$1,$S25=Z$2,$S25=Z$3,$S25=Z$4),$U25,0)</f>
        <v>0</v>
      </c>
      <c r="AA25" s="125" t="n">
        <f aca="false">IF(OR($D25=AA$1,$D25=AA$2,$D25=AA$3,$D25=AA$4),$F25,0)+IF(OR($L25=AA$1,$L25=AA$2,$L25=AA$3,$L25=AA$4),$N25,0)+IF(OR($S25=AA$1,$S25=AA$2,$S25=AA$3,$S25=AA$4),$U25,0)</f>
        <v>0</v>
      </c>
      <c r="AB25" s="125" t="n">
        <f aca="false">IF(OR($D25=AB$1,$D25=AB$2,$D25=AB$3,$D25=AB$4),$F25,0)+IF(OR($L25=AB$1,$L25=AB$2,$L25=AB$3,$L25=AB$4),$N25,0)+IF(OR($S25=AB$1,$S25=AB$2,$S25=AB$3,$S25=AB$4),$U25,0)</f>
        <v>0</v>
      </c>
      <c r="AC25" s="125" t="n">
        <f aca="false">IF(OR($D25=AC$1,$D25=AC$2,$D25=AC$3,$D25=AC$4),$F25,0)+IF(OR($L25=AC$1,$L25=AC$2,$L25=AC$3,$L25=AC$4),$N25,0)+IF(OR($S25=AC$1,$S25=AC$2,$S25=AC$3,$S25=AC$4),$U25,0)</f>
        <v>0</v>
      </c>
      <c r="AD25" s="125" t="n">
        <f aca="false">IF(OR($D25=AD$1,$D25=AD$2,$D25=AD$3,$D25=AD$4),$F25,0)+IF(OR($L25=AD$1,$L25=AD$2,$L25=AD$3,$L25=AD$4),$N25,0)+IF(OR($S25=AD$1,$S25=AD$2,$S25=AD$3,$S25=AD$4),$U25,0)</f>
        <v>0</v>
      </c>
      <c r="AE25" s="126"/>
      <c r="AF25" s="127"/>
    </row>
    <row r="26" customFormat="false" ht="14.65" hidden="false" customHeight="true" outlineLevel="0" collapsed="false">
      <c r="A26" s="129"/>
      <c r="B26" s="138" t="str">
        <f aca="false">IF(D26=0,"",INDEX(Mens_team_declarations,MATCH(A$25,Events_men,0),MATCH(D26,men_short_codes,0)))</f>
        <v>Martyn Reynolds</v>
      </c>
      <c r="C26" s="139" t="str">
        <f aca="false">IF(D26=0,"",INDEX(abbr_names,MATCH(D26,men_short_codes,0)))</f>
        <v>HAC</v>
      </c>
      <c r="D26" s="140" t="s">
        <v>19</v>
      </c>
      <c r="E26" s="146" t="n">
        <v>0.000594907407407407</v>
      </c>
      <c r="F26" s="136" t="n">
        <f aca="false">$W26</f>
        <v>6</v>
      </c>
      <c r="G26" s="134"/>
      <c r="H26" s="135"/>
      <c r="I26" s="129"/>
      <c r="J26" s="138" t="str">
        <f aca="false">IF(L26=0,"",INDEX(Mens_team_declarations,MATCH(I$25,Events_men,0),MATCH(L26,men_short_codes,0)))</f>
        <v>Steve Baldock</v>
      </c>
      <c r="K26" s="139" t="str">
        <f aca="false">IF(L26=0,"",INDEX(abbr_names,MATCH(L26,men_short_codes,0)))</f>
        <v>HAC</v>
      </c>
      <c r="L26" s="140" t="s">
        <v>20</v>
      </c>
      <c r="M26" s="146" t="n">
        <v>0.000650462962962963</v>
      </c>
      <c r="N26" s="136" t="n">
        <f aca="false">$W26</f>
        <v>6</v>
      </c>
      <c r="O26" s="136"/>
      <c r="P26" s="129"/>
      <c r="Q26" s="138" t="str">
        <f aca="false">IF(S26=0,"",INDEX(Mens_team_declarations,MATCH(P$25,Events_men,0),MATCH(S26,men_short_codes,0)))</f>
        <v>Andy Dray</v>
      </c>
      <c r="R26" s="139" t="str">
        <f aca="false">IF(S26=0,"",INDEX(abbr_names,MATCH(S26,men_short_codes,0)))</f>
        <v>HHH</v>
      </c>
      <c r="S26" s="140" t="n">
        <v>17</v>
      </c>
      <c r="T26" s="143" t="s">
        <v>170</v>
      </c>
      <c r="U26" s="136" t="n">
        <f aca="false">$W26</f>
        <v>6</v>
      </c>
      <c r="V26" s="136"/>
      <c r="W26" s="125" t="n">
        <v>6</v>
      </c>
      <c r="X26" s="137" t="n">
        <f aca="false">IF(OR($D26=X$1,$D26=X$2,$D26=X$3,$D26=X$4),$F26,0)+IF(OR($L26=X$1,$L26=X$2,$L26=X$3,$L26=X$4),$N26,0)+IF(OR($S26=X$1,$S26=X$2,$S26=X$3,$S26=X$4),$U26,0)</f>
        <v>0</v>
      </c>
      <c r="Y26" s="125" t="n">
        <f aca="false">IF(OR($D26=Y$1,$D26=Y$2,$D26=Y$3,$D26=Y$4),$F26,0)+IF(OR($L26=Y$1,$L26=Y$2,$L26=Y$3,$L26=Y$4),$N26,0)+IF(OR($S26=Y$1,$S26=Y$2,$S26=Y$3,$S26=Y$4),$U26,0)</f>
        <v>0</v>
      </c>
      <c r="Z26" s="125" t="n">
        <f aca="false">IF(OR($D26=Z$1,$D26=Z$2,$D26=Z$3,$D26=Z$4),$F26,0)+IF(OR($L26=Z$1,$L26=Z$2,$L26=Z$3,$L26=Z$4),$N26,0)+IF(OR($S26=Z$1,$S26=Z$2,$S26=Z$3,$S26=Z$4),$U26,0)</f>
        <v>0</v>
      </c>
      <c r="AA26" s="125" t="n">
        <f aca="false">IF(OR($D26=AA$1,$D26=AA$2,$D26=AA$3,$D26=AA$4),$F26,0)+IF(OR($L26=AA$1,$L26=AA$2,$L26=AA$3,$L26=AA$4),$N26,0)+IF(OR($S26=AA$1,$S26=AA$2,$S26=AA$3,$S26=AA$4),$U26,0)</f>
        <v>6</v>
      </c>
      <c r="AB26" s="125" t="n">
        <f aca="false">IF(OR($D26=AB$1,$D26=AB$2,$D26=AB$3,$D26=AB$4),$F26,0)+IF(OR($L26=AB$1,$L26=AB$2,$L26=AB$3,$L26=AB$4),$N26,0)+IF(OR($S26=AB$1,$S26=AB$2,$S26=AB$3,$S26=AB$4),$U26,0)</f>
        <v>0</v>
      </c>
      <c r="AC26" s="125" t="n">
        <f aca="false">IF(OR($D26=AC$1,$D26=AC$2,$D26=AC$3,$D26=AC$4),$F26,0)+IF(OR($L26=AC$1,$L26=AC$2,$L26=AC$3,$L26=AC$4),$N26,0)+IF(OR($S26=AC$1,$S26=AC$2,$S26=AC$3,$S26=AC$4),$U26,0)</f>
        <v>12</v>
      </c>
      <c r="AD26" s="125" t="n">
        <f aca="false">IF(OR($D26=AD$1,$D26=AD$2,$D26=AD$3,$D26=AD$4),$F26,0)+IF(OR($L26=AD$1,$L26=AD$2,$L26=AD$3,$L26=AD$4),$N26,0)+IF(OR($S26=AD$1,$S26=AD$2,$S26=AD$3,$S26=AD$4),$U26,0)</f>
        <v>0</v>
      </c>
      <c r="AE26" s="126"/>
      <c r="AF26" s="127"/>
    </row>
    <row r="27" customFormat="false" ht="14.65" hidden="false" customHeight="true" outlineLevel="0" collapsed="false">
      <c r="A27" s="129"/>
      <c r="B27" s="138" t="str">
        <f aca="false">IF(D27=0,"",INDEX(Mens_team_declarations,MATCH(A$25,Events_men,0),MATCH(D27,men_short_codes,0)))</f>
        <v>Paul Howard</v>
      </c>
      <c r="C27" s="139" t="str">
        <f aca="false">IF(D27=0,"",INDEX(abbr_names,MATCH(D27,men_short_codes,0)))</f>
        <v>B&amp;H</v>
      </c>
      <c r="D27" s="140" t="s">
        <v>13</v>
      </c>
      <c r="E27" s="146" t="n">
        <v>0.000642361111111111</v>
      </c>
      <c r="F27" s="136" t="n">
        <f aca="false">$W27</f>
        <v>5</v>
      </c>
      <c r="G27" s="134"/>
      <c r="H27" s="135"/>
      <c r="I27" s="129"/>
      <c r="J27" s="138" t="str">
        <f aca="false">IF(L27=0,"",INDEX(Mens_team_declarations,MATCH(I$25,Events_men,0),MATCH(L27,men_short_codes,0)))</f>
        <v>Phil Payne</v>
      </c>
      <c r="K27" s="139" t="str">
        <f aca="false">IF(L27=0,"",INDEX(abbr_names,MATCH(L27,men_short_codes,0)))</f>
        <v>HHH</v>
      </c>
      <c r="L27" s="140" t="s">
        <v>22</v>
      </c>
      <c r="M27" s="146" t="n">
        <v>0.000756944444444444</v>
      </c>
      <c r="N27" s="136" t="n">
        <f aca="false">$W27</f>
        <v>5</v>
      </c>
      <c r="O27" s="136"/>
      <c r="P27" s="129"/>
      <c r="Q27" s="138" t="str">
        <f aca="false">IF(S27=0,"",INDEX(Mens_team_declarations,MATCH(P$25,Events_men,0),MATCH(S27,men_short_codes,0)))</f>
        <v>Sean Gibson</v>
      </c>
      <c r="R27" s="139" t="str">
        <f aca="false">IF(S27=0,"",INDEX(abbr_names,MATCH(S27,men_short_codes,0)))</f>
        <v>B&amp;H</v>
      </c>
      <c r="S27" s="140" t="n">
        <v>11</v>
      </c>
      <c r="T27" s="143" t="s">
        <v>171</v>
      </c>
      <c r="U27" s="136" t="n">
        <f aca="false">$W27</f>
        <v>5</v>
      </c>
      <c r="V27" s="136"/>
      <c r="W27" s="125" t="n">
        <v>5</v>
      </c>
      <c r="X27" s="137" t="n">
        <f aca="false">IF(OR($D27=X$1,$D27=X$2,$D27=X$3,$D27=X$4),$F27,0)+IF(OR($L27=X$1,$L27=X$2,$L27=X$3,$L27=X$4),$N27,0)+IF(OR($S27=X$1,$S27=X$2,$S27=X$3,$S27=X$4),$U27,0)</f>
        <v>0</v>
      </c>
      <c r="Y27" s="125" t="n">
        <f aca="false">IF(OR($D27=Y$1,$D27=Y$2,$D27=Y$3,$D27=Y$4),$F27,0)+IF(OR($L27=Y$1,$L27=Y$2,$L27=Y$3,$L27=Y$4),$N27,0)+IF(OR($S27=Y$1,$S27=Y$2,$S27=Y$3,$S27=Y$4),$U27,0)</f>
        <v>10</v>
      </c>
      <c r="Z27" s="125" t="n">
        <f aca="false">IF(OR($D27=Z$1,$D27=Z$2,$D27=Z$3,$D27=Z$4),$F27,0)+IF(OR($L27=Z$1,$L27=Z$2,$L27=Z$3,$L27=Z$4),$N27,0)+IF(OR($S27=Z$1,$S27=Z$2,$S27=Z$3,$S27=Z$4),$U27,0)</f>
        <v>0</v>
      </c>
      <c r="AA27" s="125" t="n">
        <f aca="false">IF(OR($D27=AA$1,$D27=AA$2,$D27=AA$3,$D27=AA$4),$F27,0)+IF(OR($L27=AA$1,$L27=AA$2,$L27=AA$3,$L27=AA$4),$N27,0)+IF(OR($S27=AA$1,$S27=AA$2,$S27=AA$3,$S27=AA$4),$U27,0)</f>
        <v>5</v>
      </c>
      <c r="AB27" s="125" t="n">
        <f aca="false">IF(OR($D27=AB$1,$D27=AB$2,$D27=AB$3,$D27=AB$4),$F27,0)+IF(OR($L27=AB$1,$L27=AB$2,$L27=AB$3,$L27=AB$4),$N27,0)+IF(OR($S27=AB$1,$S27=AB$2,$S27=AB$3,$S27=AB$4),$U27,0)</f>
        <v>0</v>
      </c>
      <c r="AC27" s="125" t="n">
        <f aca="false">IF(OR($D27=AC$1,$D27=AC$2,$D27=AC$3,$D27=AC$4),$F27,0)+IF(OR($L27=AC$1,$L27=AC$2,$L27=AC$3,$L27=AC$4),$N27,0)+IF(OR($S27=AC$1,$S27=AC$2,$S27=AC$3,$S27=AC$4),$U27,0)</f>
        <v>0</v>
      </c>
      <c r="AD27" s="125" t="n">
        <f aca="false">IF(OR($D27=AD$1,$D27=AD$2,$D27=AD$3,$D27=AD$4),$F27,0)+IF(OR($L27=AD$1,$L27=AD$2,$L27=AD$3,$L27=AD$4),$N27,0)+IF(OR($S27=AD$1,$S27=AD$2,$S27=AD$3,$S27=AD$4),$U27,0)</f>
        <v>0</v>
      </c>
      <c r="AE27" s="126"/>
      <c r="AF27" s="127"/>
    </row>
    <row r="28" customFormat="false" ht="14.65" hidden="false" customHeight="true" outlineLevel="0" collapsed="false">
      <c r="A28" s="129"/>
      <c r="B28" s="138" t="str">
        <f aca="false">IF(D28=0,"",INDEX(Mens_team_declarations,MATCH(A$25,Events_men,0),MATCH(D28,men_short_codes,0)))</f>
        <v>Owen Wells</v>
      </c>
      <c r="C28" s="139" t="str">
        <f aca="false">IF(D28=0,"",INDEX(abbr_names,MATCH(D28,men_short_codes,0)))</f>
        <v>HHH</v>
      </c>
      <c r="D28" s="140" t="s">
        <v>21</v>
      </c>
      <c r="E28" s="146" t="n">
        <v>0.000655092592592593</v>
      </c>
      <c r="F28" s="136" t="n">
        <f aca="false">$W28</f>
        <v>4</v>
      </c>
      <c r="G28" s="134"/>
      <c r="H28" s="135"/>
      <c r="I28" s="129"/>
      <c r="J28" s="138" t="str">
        <f aca="false">IF(L28=0,"",INDEX(Mens_team_declarations,MATCH(I$25,Events_men,0),MATCH(L28,men_short_codes,0)))</f>
        <v>Leeland Pavey</v>
      </c>
      <c r="K28" s="139" t="str">
        <f aca="false">IF(L28=0,"",INDEX(abbr_names,MATCH(L28,men_short_codes,0)))</f>
        <v>E/HH</v>
      </c>
      <c r="L28" s="140" t="s">
        <v>18</v>
      </c>
      <c r="M28" s="146" t="n">
        <v>0.000767361111111111</v>
      </c>
      <c r="N28" s="136" t="n">
        <f aca="false">$W28</f>
        <v>4</v>
      </c>
      <c r="O28" s="136"/>
      <c r="P28" s="129"/>
      <c r="Q28" s="138" t="str">
        <f aca="false">IF(S28=0,"",INDEX(Mens_team_declarations,MATCH(P$25,Events_men,0),MATCH(S28,men_short_codes,0)))</f>
        <v>Alan Rolfe</v>
      </c>
      <c r="R28" s="139" t="str">
        <f aca="false">IF(S28=0,"",INDEX(abbr_names,MATCH(S28,men_short_codes,0)))</f>
        <v>E/HH</v>
      </c>
      <c r="S28" s="140" t="n">
        <v>14</v>
      </c>
      <c r="T28" s="143" t="s">
        <v>172</v>
      </c>
      <c r="U28" s="136" t="n">
        <f aca="false">$W28</f>
        <v>4</v>
      </c>
      <c r="V28" s="136"/>
      <c r="W28" s="125" t="n">
        <v>4</v>
      </c>
      <c r="X28" s="137" t="n">
        <f aca="false">IF(OR($D28=X$1,$D28=X$2,$D28=X$3,$D28=X$4),$F28,0)+IF(OR($L28=X$1,$L28=X$2,$L28=X$3,$L28=X$4),$N28,0)+IF(OR($S28=X$1,$S28=X$2,$S28=X$3,$S28=X$4),$U28,0)</f>
        <v>0</v>
      </c>
      <c r="Y28" s="125" t="n">
        <f aca="false">IF(OR($D28=Y$1,$D28=Y$2,$D28=Y$3,$D28=Y$4),$F28,0)+IF(OR($L28=Y$1,$L28=Y$2,$L28=Y$3,$L28=Y$4),$N28,0)+IF(OR($S28=Y$1,$S28=Y$2,$S28=Y$3,$S28=Y$4),$U28,0)</f>
        <v>0</v>
      </c>
      <c r="Z28" s="125" t="n">
        <f aca="false">IF(OR($D28=Z$1,$D28=Z$2,$D28=Z$3,$D28=Z$4),$F28,0)+IF(OR($L28=Z$1,$L28=Z$2,$L28=Z$3,$L28=Z$4),$N28,0)+IF(OR($S28=Z$1,$S28=Z$2,$S28=Z$3,$S28=Z$4),$U28,0)</f>
        <v>8</v>
      </c>
      <c r="AA28" s="125" t="n">
        <f aca="false">IF(OR($D28=AA$1,$D28=AA$2,$D28=AA$3,$D28=AA$4),$F28,0)+IF(OR($L28=AA$1,$L28=AA$2,$L28=AA$3,$L28=AA$4),$N28,0)+IF(OR($S28=AA$1,$S28=AA$2,$S28=AA$3,$S28=AA$4),$U28,0)</f>
        <v>4</v>
      </c>
      <c r="AB28" s="125" t="n">
        <f aca="false">IF(OR($D28=AB$1,$D28=AB$2,$D28=AB$3,$D28=AB$4),$F28,0)+IF(OR($L28=AB$1,$L28=AB$2,$L28=AB$3,$L28=AB$4),$N28,0)+IF(OR($S28=AB$1,$S28=AB$2,$S28=AB$3,$S28=AB$4),$U28,0)</f>
        <v>0</v>
      </c>
      <c r="AC28" s="125" t="n">
        <f aca="false">IF(OR($D28=AC$1,$D28=AC$2,$D28=AC$3,$D28=AC$4),$F28,0)+IF(OR($L28=AC$1,$L28=AC$2,$L28=AC$3,$L28=AC$4),$N28,0)+IF(OR($S28=AC$1,$S28=AC$2,$S28=AC$3,$S28=AC$4),$U28,0)</f>
        <v>0</v>
      </c>
      <c r="AD28" s="125" t="n">
        <f aca="false">IF(OR($D28=AD$1,$D28=AD$2,$D28=AD$3,$D28=AD$4),$F28,0)+IF(OR($L28=AD$1,$L28=AD$2,$L28=AD$3,$L28=AD$4),$N28,0)+IF(OR($S28=AD$1,$S28=AD$2,$S28=AD$3,$S28=AD$4),$U28,0)</f>
        <v>0</v>
      </c>
      <c r="AE28" s="126"/>
      <c r="AF28" s="127"/>
    </row>
    <row r="29" customFormat="false" ht="14.65" hidden="false" customHeight="true" outlineLevel="0" collapsed="false">
      <c r="A29" s="129"/>
      <c r="B29" s="138" t="str">
        <f aca="false">IF(D29=0,"",INDEX(Mens_team_declarations,MATCH(A$25,Events_men,0),MATCH(D29,men_short_codes,0)))</f>
        <v>Gareth Taplin</v>
      </c>
      <c r="C29" s="139" t="str">
        <f aca="false">IF(D29=0,"",INDEX(abbr_names,MATCH(D29,men_short_codes,0)))</f>
        <v>E/HH</v>
      </c>
      <c r="D29" s="140" t="s">
        <v>17</v>
      </c>
      <c r="E29" s="146" t="n">
        <v>0.000773148148148148</v>
      </c>
      <c r="F29" s="136" t="n">
        <f aca="false">$W29</f>
        <v>3</v>
      </c>
      <c r="G29" s="134"/>
      <c r="H29" s="135"/>
      <c r="I29" s="129"/>
      <c r="J29" s="138" t="str">
        <f aca="false">IF(L29=0,"",INDEX(Mens_team_declarations,MATCH(I$25,Events_men,0),MATCH(L29,men_short_codes,0)))</f>
        <v>Louis Taub</v>
      </c>
      <c r="K29" s="139" t="str">
        <f aca="false">IF(L29=0,"",INDEX(abbr_names,MATCH(L29,men_short_codes,0)))</f>
        <v>B&amp;H</v>
      </c>
      <c r="L29" s="140" t="s">
        <v>14</v>
      </c>
      <c r="M29" s="146" t="n">
        <v>0.000842592592592593</v>
      </c>
      <c r="N29" s="136" t="n">
        <f aca="false">$W29</f>
        <v>3</v>
      </c>
      <c r="O29" s="134"/>
      <c r="P29" s="129"/>
      <c r="Q29" s="138" t="str">
        <f aca="false">IF(S29=0,"",INDEX(Mens_team_declarations,MATCH(P$25,Events_men,0),MATCH(S29,men_short_codes,0)))</f>
        <v>Brian Steene</v>
      </c>
      <c r="R29" s="139" t="str">
        <f aca="false">IF(S29=0,"",INDEX(abbr_names,MATCH(S29,men_short_codes,0)))</f>
        <v>A80</v>
      </c>
      <c r="S29" s="140" t="n">
        <v>10</v>
      </c>
      <c r="T29" s="143" t="s">
        <v>173</v>
      </c>
      <c r="U29" s="136" t="n">
        <f aca="false">$W29</f>
        <v>3</v>
      </c>
      <c r="V29" s="136"/>
      <c r="W29" s="125" t="n">
        <v>3</v>
      </c>
      <c r="X29" s="137" t="n">
        <f aca="false">IF(OR($D29=X$1,$D29=X$2,$D29=X$3,$D29=X$4),$F29,0)+IF(OR($L29=X$1,$L29=X$2,$L29=X$3,$L29=X$4),$N29,0)+IF(OR($S29=X$1,$S29=X$2,$S29=X$3,$S29=X$4),$U29,0)</f>
        <v>3</v>
      </c>
      <c r="Y29" s="125" t="n">
        <f aca="false">IF(OR($D29=Y$1,$D29=Y$2,$D29=Y$3,$D29=Y$4),$F29,0)+IF(OR($L29=Y$1,$L29=Y$2,$L29=Y$3,$L29=Y$4),$N29,0)+IF(OR($S29=Y$1,$S29=Y$2,$S29=Y$3,$S29=Y$4),$U29,0)</f>
        <v>3</v>
      </c>
      <c r="Z29" s="125" t="n">
        <f aca="false">IF(OR($D29=Z$1,$D29=Z$2,$D29=Z$3,$D29=Z$4),$F29,0)+IF(OR($L29=Z$1,$L29=Z$2,$L29=Z$3,$L29=Z$4),$N29,0)+IF(OR($S29=Z$1,$S29=Z$2,$S29=Z$3,$S29=Z$4),$U29,0)</f>
        <v>3</v>
      </c>
      <c r="AA29" s="125" t="n">
        <f aca="false">IF(OR($D29=AA$1,$D29=AA$2,$D29=AA$3,$D29=AA$4),$F29,0)+IF(OR($L29=AA$1,$L29=AA$2,$L29=AA$3,$L29=AA$4),$N29,0)+IF(OR($S29=AA$1,$S29=AA$2,$S29=AA$3,$S29=AA$4),$U29,0)</f>
        <v>0</v>
      </c>
      <c r="AB29" s="125" t="n">
        <f aca="false">IF(OR($D29=AB$1,$D29=AB$2,$D29=AB$3,$D29=AB$4),$F29,0)+IF(OR($L29=AB$1,$L29=AB$2,$L29=AB$3,$L29=AB$4),$N29,0)+IF(OR($S29=AB$1,$S29=AB$2,$S29=AB$3,$S29=AB$4),$U29,0)</f>
        <v>0</v>
      </c>
      <c r="AC29" s="125" t="n">
        <f aca="false">IF(OR($D29=AC$1,$D29=AC$2,$D29=AC$3,$D29=AC$4),$F29,0)+IF(OR($L29=AC$1,$L29=AC$2,$L29=AC$3,$L29=AC$4),$N29,0)+IF(OR($S29=AC$1,$S29=AC$2,$S29=AC$3,$S29=AC$4),$U29,0)</f>
        <v>0</v>
      </c>
      <c r="AD29" s="125" t="n">
        <f aca="false">IF(OR($D29=AD$1,$D29=AD$2,$D29=AD$3,$D29=AD$4),$F29,0)+IF(OR($L29=AD$1,$L29=AD$2,$L29=AD$3,$L29=AD$4),$N29,0)+IF(OR($S29=AD$1,$S29=AD$2,$S29=AD$3,$S29=AD$4),$U29,0)</f>
        <v>0</v>
      </c>
      <c r="AE29" s="126"/>
      <c r="AF29" s="127"/>
    </row>
    <row r="30" customFormat="false" ht="14.65" hidden="false" customHeight="true" outlineLevel="0" collapsed="false">
      <c r="A30" s="129"/>
      <c r="B30" s="138" t="str">
        <f aca="false">IF(D30=0,"",INDEX(Mens_team_declarations,MATCH(A$25,Events_men,0),MATCH(D30,men_short_codes,0)))</f>
        <v>David McKeown-Webster</v>
      </c>
      <c r="C30" s="139" t="str">
        <f aca="false">IF(D30=0,"",INDEX(abbr_names,MATCH(D30,men_short_codes,0)))</f>
        <v>A80</v>
      </c>
      <c r="D30" s="140" t="s">
        <v>11</v>
      </c>
      <c r="E30" s="146" t="n">
        <v>0.000774305555555556</v>
      </c>
      <c r="F30" s="136" t="n">
        <f aca="false">$W30</f>
        <v>2</v>
      </c>
      <c r="G30" s="134"/>
      <c r="H30" s="135"/>
      <c r="I30" s="129"/>
      <c r="J30" s="138" t="str">
        <f aca="false">IF(L30=0,"",INDEX(Mens_team_declarations,MATCH(I$25,Events_men,0),MATCH(L30,men_short_codes,0)))</f>
        <v>Graham Shorter</v>
      </c>
      <c r="K30" s="139" t="str">
        <f aca="false">IF(L30=0,"",INDEX(abbr_names,MATCH(L30,men_short_codes,0)))</f>
        <v>A80</v>
      </c>
      <c r="L30" s="140" t="s">
        <v>12</v>
      </c>
      <c r="M30" s="146" t="n">
        <v>0.000875</v>
      </c>
      <c r="N30" s="136" t="n">
        <f aca="false">$W30</f>
        <v>2</v>
      </c>
      <c r="O30" s="134"/>
      <c r="P30" s="129"/>
      <c r="Q30" s="138" t="str">
        <f aca="false">IF(S30=0,"",INDEX(Mens_team_declarations,MATCH(P$25,Events_men,0),MATCH(S30,men_short_codes,0)))</f>
        <v/>
      </c>
      <c r="R30" s="139" t="str">
        <f aca="false">IF(S30=0,"",INDEX(abbr_names,MATCH(S30,men_short_codes,0)))</f>
        <v/>
      </c>
      <c r="S30" s="140"/>
      <c r="T30" s="143"/>
      <c r="U30" s="136" t="n">
        <f aca="false">$W30</f>
        <v>2</v>
      </c>
      <c r="V30" s="136"/>
      <c r="W30" s="125" t="n">
        <v>2</v>
      </c>
      <c r="X30" s="137" t="n">
        <f aca="false">IF(OR($D30=X$1,$D30=X$2,$D30=X$3,$D30=X$4),$F30,0)+IF(OR($L30=X$1,$L30=X$2,$L30=X$3,$L30=X$4),$N30,0)+IF(OR($S30=X$1,$S30=X$2,$S30=X$3,$S30=X$4),$U30,0)</f>
        <v>4</v>
      </c>
      <c r="Y30" s="125" t="n">
        <f aca="false">IF(OR($D30=Y$1,$D30=Y$2,$D30=Y$3,$D30=Y$4),$F30,0)+IF(OR($L30=Y$1,$L30=Y$2,$L30=Y$3,$L30=Y$4),$N30,0)+IF(OR($S30=Y$1,$S30=Y$2,$S30=Y$3,$S30=Y$4),$U30,0)</f>
        <v>0</v>
      </c>
      <c r="Z30" s="125" t="n">
        <f aca="false">IF(OR($D30=Z$1,$D30=Z$2,$D30=Z$3,$D30=Z$4),$F30,0)+IF(OR($L30=Z$1,$L30=Z$2,$L30=Z$3,$L30=Z$4),$N30,0)+IF(OR($S30=Z$1,$S30=Z$2,$S30=Z$3,$S30=Z$4),$U30,0)</f>
        <v>0</v>
      </c>
      <c r="AA30" s="125" t="n">
        <f aca="false">IF(OR($D30=AA$1,$D30=AA$2,$D30=AA$3,$D30=AA$4),$F30,0)+IF(OR($L30=AA$1,$L30=AA$2,$L30=AA$3,$L30=AA$4),$N30,0)+IF(OR($S30=AA$1,$S30=AA$2,$S30=AA$3,$S30=AA$4),$U30,0)</f>
        <v>0</v>
      </c>
      <c r="AB30" s="125" t="n">
        <f aca="false">IF(OR($D30=AB$1,$D30=AB$2,$D30=AB$3,$D30=AB$4),$F30,0)+IF(OR($L30=AB$1,$L30=AB$2,$L30=AB$3,$L30=AB$4),$N30,0)+IF(OR($S30=AB$1,$S30=AB$2,$S30=AB$3,$S30=AB$4),$U30,0)</f>
        <v>0</v>
      </c>
      <c r="AC30" s="125" t="n">
        <f aca="false">IF(OR($D30=AC$1,$D30=AC$2,$D30=AC$3,$D30=AC$4),$F30,0)+IF(OR($L30=AC$1,$L30=AC$2,$L30=AC$3,$L30=AC$4),$N30,0)+IF(OR($S30=AC$1,$S30=AC$2,$S30=AC$3,$S30=AC$4),$U30,0)</f>
        <v>0</v>
      </c>
      <c r="AD30" s="125" t="n">
        <f aca="false">IF(OR($D30=AD$1,$D30=AD$2,$D30=AD$3,$D30=AD$4),$F30,0)+IF(OR($L30=AD$1,$L30=AD$2,$L30=AD$3,$L30=AD$4),$N30,0)+IF(OR($S30=AD$1,$S30=AD$2,$S30=AD$3,$S30=AD$4),$U30,0)</f>
        <v>0</v>
      </c>
      <c r="AE30" s="126"/>
      <c r="AF30" s="127"/>
    </row>
    <row r="31" customFormat="false" ht="14.65" hidden="false" customHeight="true" outlineLevel="0" collapsed="false">
      <c r="A31" s="129"/>
      <c r="B31" s="138" t="str">
        <f aca="false">IF(D31=0,"",INDEX(Mens_team_declarations,MATCH(A$25,Events_men,0),MATCH(D31,men_short_codes,0)))</f>
        <v/>
      </c>
      <c r="C31" s="139" t="str">
        <f aca="false">IF(D31=0,"",INDEX(abbr_names,MATCH(D31,men_short_codes,0)))</f>
        <v/>
      </c>
      <c r="D31" s="140"/>
      <c r="E31" s="143"/>
      <c r="F31" s="136" t="n">
        <f aca="false">$W31</f>
        <v>1</v>
      </c>
      <c r="G31" s="134"/>
      <c r="H31" s="135"/>
      <c r="I31" s="129"/>
      <c r="J31" s="138" t="str">
        <f aca="false">IF(L31=0,"",INDEX(Mens_team_declarations,MATCH(I$25,Events_men,0),MATCH(L31,men_short_codes,0)))</f>
        <v/>
      </c>
      <c r="K31" s="139" t="str">
        <f aca="false">IF(L31=0,"",INDEX(abbr_names,MATCH(L31,men_short_codes,0)))</f>
        <v/>
      </c>
      <c r="L31" s="140"/>
      <c r="M31" s="143"/>
      <c r="N31" s="136" t="n">
        <f aca="false">$W31</f>
        <v>1</v>
      </c>
      <c r="O31" s="134"/>
      <c r="P31" s="129"/>
      <c r="Q31" s="138" t="str">
        <f aca="false">IF(S31=0,"",INDEX(Mens_team_declarations,MATCH(P$25,Events_men,0),MATCH(S31,men_short_codes,0)))</f>
        <v/>
      </c>
      <c r="R31" s="139" t="str">
        <f aca="false">IF(S31=0,"",INDEX(abbr_names,MATCH(S31,men_short_codes,0)))</f>
        <v/>
      </c>
      <c r="S31" s="140"/>
      <c r="T31" s="143"/>
      <c r="U31" s="136" t="n">
        <f aca="false">$W31</f>
        <v>1</v>
      </c>
      <c r="V31" s="136"/>
      <c r="W31" s="125" t="n">
        <v>1</v>
      </c>
      <c r="X31" s="137" t="n">
        <f aca="false">IF(OR($D31=X$1,$D31=X$2,$D31=X$3,$D31=X$4),$F31,0)+IF(OR($L31=X$1,$L31=X$2,$L31=X$3,$L31=X$4),$N31,0)+IF(OR($S31=X$1,$S31=X$2,$S31=X$3,$S31=X$4),$U31,0)</f>
        <v>0</v>
      </c>
      <c r="Y31" s="125" t="n">
        <f aca="false">IF(OR($D31=Y$1,$D31=Y$2,$D31=Y$3,$D31=Y$4),$F31,0)+IF(OR($L31=Y$1,$L31=Y$2,$L31=Y$3,$L31=Y$4),$N31,0)+IF(OR($S31=Y$1,$S31=Y$2,$S31=Y$3,$S31=Y$4),$U31,0)</f>
        <v>0</v>
      </c>
      <c r="Z31" s="125" t="n">
        <f aca="false">IF(OR($D31=Z$1,$D31=Z$2,$D31=Z$3,$D31=Z$4),$F31,0)+IF(OR($L31=Z$1,$L31=Z$2,$L31=Z$3,$L31=Z$4),$N31,0)+IF(OR($S31=Z$1,$S31=Z$2,$S31=Z$3,$S31=Z$4),$U31,0)</f>
        <v>0</v>
      </c>
      <c r="AA31" s="125" t="n">
        <f aca="false">IF(OR($D31=AA$1,$D31=AA$2,$D31=AA$3,$D31=AA$4),$F31,0)+IF(OR($L31=AA$1,$L31=AA$2,$L31=AA$3,$L31=AA$4),$N31,0)+IF(OR($S31=AA$1,$S31=AA$2,$S31=AA$3,$S31=AA$4),$U31,0)</f>
        <v>0</v>
      </c>
      <c r="AB31" s="125" t="n">
        <f aca="false">IF(OR($D31=AB$1,$D31=AB$2,$D31=AB$3,$D31=AB$4),$F31,0)+IF(OR($L31=AB$1,$L31=AB$2,$L31=AB$3,$L31=AB$4),$N31,0)+IF(OR($S31=AB$1,$S31=AB$2,$S31=AB$3,$S31=AB$4),$U31,0)</f>
        <v>0</v>
      </c>
      <c r="AC31" s="125" t="n">
        <f aca="false">IF(OR($D31=AC$1,$D31=AC$2,$D31=AC$3,$D31=AC$4),$F31,0)+IF(OR($L31=AC$1,$L31=AC$2,$L31=AC$3,$L31=AC$4),$N31,0)+IF(OR($S31=AC$1,$S31=AC$2,$S31=AC$3,$S31=AC$4),$U31,0)</f>
        <v>0</v>
      </c>
      <c r="AD31" s="125" t="n">
        <f aca="false">IF(OR($D31=AD$1,$D31=AD$2,$D31=AD$3,$D31=AD$4),$F31,0)+IF(OR($L31=AD$1,$L31=AD$2,$L31=AD$3,$L31=AD$4),$N31,0)+IF(OR($S31=AD$1,$S31=AD$2,$S31=AD$3,$S31=AD$4),$U31,0)</f>
        <v>0</v>
      </c>
      <c r="AE31" s="126"/>
      <c r="AF31" s="127"/>
    </row>
    <row r="32" customFormat="false" ht="14.65" hidden="false" customHeight="true" outlineLevel="0" collapsed="false">
      <c r="A32" s="130" t="str">
        <f aca="false">'Team Declaration'!$B14</f>
        <v>100m</v>
      </c>
      <c r="B32" s="133"/>
      <c r="C32" s="133" t="s">
        <v>11</v>
      </c>
      <c r="D32" s="133"/>
      <c r="E32" s="144"/>
      <c r="F32" s="136" t="n">
        <f aca="false">$W32</f>
        <v>0</v>
      </c>
      <c r="G32" s="134"/>
      <c r="H32" s="135"/>
      <c r="I32" s="130" t="str">
        <f aca="false">'Team Declaration'!$B14</f>
        <v>100m</v>
      </c>
      <c r="J32" s="133"/>
      <c r="K32" s="133" t="s">
        <v>13</v>
      </c>
      <c r="L32" s="133"/>
      <c r="M32" s="144"/>
      <c r="N32" s="136" t="n">
        <f aca="false">$W32</f>
        <v>0</v>
      </c>
      <c r="O32" s="134"/>
      <c r="P32" s="130" t="str">
        <f aca="false">'Team Declaration'!$B14</f>
        <v>100m</v>
      </c>
      <c r="Q32" s="133"/>
      <c r="R32" s="133" t="s">
        <v>26</v>
      </c>
      <c r="S32" s="133"/>
      <c r="T32" s="144"/>
      <c r="U32" s="136" t="n">
        <f aca="false">$W32</f>
        <v>0</v>
      </c>
      <c r="V32" s="136"/>
      <c r="W32" s="125"/>
      <c r="X32" s="137" t="n">
        <f aca="false">IF(OR($D32=X$1,$D32=X$2,$D32=X$3,$D32=X$4),$F32,0)+IF(OR($L32=X$1,$L32=X$2,$L32=X$3,$L32=X$4),$N32,0)+IF(OR($S32=X$1,$S32=X$2,$S32=X$3,$S32=X$4),$U32,0)</f>
        <v>0</v>
      </c>
      <c r="Y32" s="125" t="n">
        <f aca="false">IF(OR($D32=Y$1,$D32=Y$2,$D32=Y$3,$D32=Y$4),$F32,0)+IF(OR($L32=Y$1,$L32=Y$2,$L32=Y$3,$L32=Y$4),$N32,0)+IF(OR($S32=Y$1,$S32=Y$2,$S32=Y$3,$S32=Y$4),$U32,0)</f>
        <v>0</v>
      </c>
      <c r="Z32" s="125" t="n">
        <f aca="false">IF(OR($D32=Z$1,$D32=Z$2,$D32=Z$3,$D32=Z$4),$F32,0)+IF(OR($L32=Z$1,$L32=Z$2,$L32=Z$3,$L32=Z$4),$N32,0)+IF(OR($S32=Z$1,$S32=Z$2,$S32=Z$3,$S32=Z$4),$U32,0)</f>
        <v>0</v>
      </c>
      <c r="AA32" s="125" t="n">
        <f aca="false">IF(OR($D32=AA$1,$D32=AA$2,$D32=AA$3,$D32=AA$4),$F32,0)+IF(OR($L32=AA$1,$L32=AA$2,$L32=AA$3,$L32=AA$4),$N32,0)+IF(OR($S32=AA$1,$S32=AA$2,$S32=AA$3,$S32=AA$4),$U32,0)</f>
        <v>0</v>
      </c>
      <c r="AB32" s="125" t="n">
        <f aca="false">IF(OR($D32=AB$1,$D32=AB$2,$D32=AB$3,$D32=AB$4),$F32,0)+IF(OR($L32=AB$1,$L32=AB$2,$L32=AB$3,$L32=AB$4),$N32,0)+IF(OR($S32=AB$1,$S32=AB$2,$S32=AB$3,$S32=AB$4),$U32,0)</f>
        <v>0</v>
      </c>
      <c r="AC32" s="125" t="n">
        <f aca="false">IF(OR($D32=AC$1,$D32=AC$2,$D32=AC$3,$D32=AC$4),$F32,0)+IF(OR($L32=AC$1,$L32=AC$2,$L32=AC$3,$L32=AC$4),$N32,0)+IF(OR($S32=AC$1,$S32=AC$2,$S32=AC$3,$S32=AC$4),$U32,0)</f>
        <v>0</v>
      </c>
      <c r="AD32" s="125" t="n">
        <f aca="false">IF(OR($D32=AD$1,$D32=AD$2,$D32=AD$3,$D32=AD$4),$F32,0)+IF(OR($L32=AD$1,$L32=AD$2,$L32=AD$3,$L32=AD$4),$N32,0)+IF(OR($S32=AD$1,$S32=AD$2,$S32=AD$3,$S32=AD$4),$U32,0)</f>
        <v>0</v>
      </c>
      <c r="AE32" s="126"/>
      <c r="AF32" s="127"/>
    </row>
    <row r="33" customFormat="false" ht="14.65" hidden="false" customHeight="true" outlineLevel="0" collapsed="false">
      <c r="A33" s="129"/>
      <c r="B33" s="138" t="str">
        <f aca="false">IF(D33=0,"",INDEX(Mens_team_declarations,MATCH(A$32,Events_men,0),MATCH(D33,men_short_codes,0)))</f>
        <v>Owen Wells</v>
      </c>
      <c r="C33" s="139" t="str">
        <f aca="false">IF(D33=0,"",INDEX(abbr_names,MATCH(D33,men_short_codes,0)))</f>
        <v>HHH</v>
      </c>
      <c r="D33" s="140" t="s">
        <v>21</v>
      </c>
      <c r="E33" s="146" t="n">
        <v>0.000140046296296296</v>
      </c>
      <c r="F33" s="136" t="n">
        <f aca="false">$W33</f>
        <v>6</v>
      </c>
      <c r="G33" s="134"/>
      <c r="H33" s="135"/>
      <c r="I33" s="129"/>
      <c r="J33" s="138" t="str">
        <f aca="false">IF(L33=0,"",INDEX(Mens_team_declarations,MATCH(I$32,Events_men,0),MATCH(L33,men_short_codes,0)))</f>
        <v>Laurie Burret</v>
      </c>
      <c r="K33" s="139" t="str">
        <f aca="false">IF(L33=0,"",INDEX(abbr_names,MATCH(L33,men_short_codes,0)))</f>
        <v>E/HH</v>
      </c>
      <c r="L33" s="140" t="s">
        <v>18</v>
      </c>
      <c r="M33" s="146" t="n">
        <v>0.000164351851851852</v>
      </c>
      <c r="N33" s="136" t="n">
        <f aca="false">$W33</f>
        <v>6</v>
      </c>
      <c r="O33" s="134"/>
      <c r="P33" s="129"/>
      <c r="Q33" s="138" t="str">
        <f aca="false">IF(S33=0,"",INDEX(Mens_team_declarations,MATCH(P$32,Events_men,0),MATCH(S33,men_short_codes,0)))</f>
        <v>Steve Baldock</v>
      </c>
      <c r="R33" s="139" t="str">
        <f aca="false">IF(S33=0,"",INDEX(abbr_names,MATCH(S33,men_short_codes,0)))</f>
        <v>HAC</v>
      </c>
      <c r="S33" s="140" t="n">
        <v>16</v>
      </c>
      <c r="T33" s="146" t="n">
        <v>0.00015625</v>
      </c>
      <c r="U33" s="136" t="n">
        <f aca="false">$W33</f>
        <v>6</v>
      </c>
      <c r="V33" s="136"/>
      <c r="W33" s="125" t="n">
        <v>6</v>
      </c>
      <c r="X33" s="137" t="n">
        <f aca="false">IF(OR($D33=X$1,$D33=X$2,$D33=X$3,$D33=X$4),$F33,0)+IF(OR($L33=X$1,$L33=X$2,$L33=X$3,$L33=X$4),$N33,0)+IF(OR($S33=X$1,$S33=X$2,$S33=X$3,$S33=X$4),$U33,0)</f>
        <v>0</v>
      </c>
      <c r="Y33" s="125" t="n">
        <f aca="false">IF(OR($D33=Y$1,$D33=Y$2,$D33=Y$3,$D33=Y$4),$F33,0)+IF(OR($L33=Y$1,$L33=Y$2,$L33=Y$3,$L33=Y$4),$N33,0)+IF(OR($S33=Y$1,$S33=Y$2,$S33=Y$3,$S33=Y$4),$U33,0)</f>
        <v>0</v>
      </c>
      <c r="Z33" s="125" t="n">
        <f aca="false">IF(OR($D33=Z$1,$D33=Z$2,$D33=Z$3,$D33=Z$4),$F33,0)+IF(OR($L33=Z$1,$L33=Z$2,$L33=Z$3,$L33=Z$4),$N33,0)+IF(OR($S33=Z$1,$S33=Z$2,$S33=Z$3,$S33=Z$4),$U33,0)</f>
        <v>6</v>
      </c>
      <c r="AA33" s="125" t="n">
        <f aca="false">IF(OR($D33=AA$1,$D33=AA$2,$D33=AA$3,$D33=AA$4),$F33,0)+IF(OR($L33=AA$1,$L33=AA$2,$L33=AA$3,$L33=AA$4),$N33,0)+IF(OR($S33=AA$1,$S33=AA$2,$S33=AA$3,$S33=AA$4),$U33,0)</f>
        <v>6</v>
      </c>
      <c r="AB33" s="125" t="n">
        <f aca="false">IF(OR($D33=AB$1,$D33=AB$2,$D33=AB$3,$D33=AB$4),$F33,0)+IF(OR($L33=AB$1,$L33=AB$2,$L33=AB$3,$L33=AB$4),$N33,0)+IF(OR($S33=AB$1,$S33=AB$2,$S33=AB$3,$S33=AB$4),$U33,0)</f>
        <v>0</v>
      </c>
      <c r="AC33" s="125" t="n">
        <f aca="false">IF(OR($D33=AC$1,$D33=AC$2,$D33=AC$3,$D33=AC$4),$F33,0)+IF(OR($L33=AC$1,$L33=AC$2,$L33=AC$3,$L33=AC$4),$N33,0)+IF(OR($S33=AC$1,$S33=AC$2,$S33=AC$3,$S33=AC$4),$U33,0)</f>
        <v>6</v>
      </c>
      <c r="AD33" s="125" t="n">
        <f aca="false">IF(OR($D33=AD$1,$D33=AD$2,$D33=AD$3,$D33=AD$4),$F33,0)+IF(OR($L33=AD$1,$L33=AD$2,$L33=AD$3,$L33=AD$4),$N33,0)+IF(OR($S33=AD$1,$S33=AD$2,$S33=AD$3,$S33=AD$4),$U33,0)</f>
        <v>0</v>
      </c>
      <c r="AE33" s="126"/>
      <c r="AF33" s="127"/>
    </row>
    <row r="34" customFormat="false" ht="14.65" hidden="false" customHeight="true" outlineLevel="0" collapsed="false">
      <c r="A34" s="129"/>
      <c r="B34" s="138" t="str">
        <f aca="false">IF(D34=0,"",INDEX(Mens_team_declarations,MATCH(A$32,Events_men,0),MATCH(D34,men_short_codes,0)))</f>
        <v>Paul Howard</v>
      </c>
      <c r="C34" s="139" t="str">
        <f aca="false">IF(D34=0,"",INDEX(abbr_names,MATCH(D34,men_short_codes,0)))</f>
        <v>B&amp;H</v>
      </c>
      <c r="D34" s="140" t="s">
        <v>13</v>
      </c>
      <c r="E34" s="146" t="n">
        <v>0.00015162037037037</v>
      </c>
      <c r="F34" s="136" t="n">
        <f aca="false">$W34</f>
        <v>5</v>
      </c>
      <c r="G34" s="134"/>
      <c r="H34" s="135"/>
      <c r="I34" s="129"/>
      <c r="J34" s="138" t="str">
        <f aca="false">IF(L34=0,"",INDEX(Mens_team_declarations,MATCH(I$32,Events_men,0),MATCH(L34,men_short_codes,0)))</f>
        <v>James Smyth</v>
      </c>
      <c r="K34" s="139" t="str">
        <f aca="false">IF(L34=0,"",INDEX(abbr_names,MATCH(L34,men_short_codes,0)))</f>
        <v>HHH</v>
      </c>
      <c r="L34" s="140" t="s">
        <v>22</v>
      </c>
      <c r="M34" s="146" t="n">
        <v>0.000165509259259259</v>
      </c>
      <c r="N34" s="136" t="n">
        <f aca="false">$W34</f>
        <v>5</v>
      </c>
      <c r="O34" s="134"/>
      <c r="P34" s="129"/>
      <c r="Q34" s="138" t="str">
        <f aca="false">IF(S34=0,"",INDEX(Mens_team_declarations,MATCH(P$32,Events_men,0),MATCH(S34,men_short_codes,0)))</f>
        <v>Ian Dumbrell</v>
      </c>
      <c r="R34" s="139" t="str">
        <f aca="false">IF(S34=0,"",INDEX(abbr_names,MATCH(S34,men_short_codes,0)))</f>
        <v>HHH</v>
      </c>
      <c r="S34" s="140" t="n">
        <v>17</v>
      </c>
      <c r="T34" s="146" t="n">
        <v>0.000170138888888889</v>
      </c>
      <c r="U34" s="136" t="n">
        <f aca="false">$W34</f>
        <v>5</v>
      </c>
      <c r="V34" s="136"/>
      <c r="W34" s="125" t="n">
        <v>5</v>
      </c>
      <c r="X34" s="137" t="n">
        <f aca="false">IF(OR($D34=X$1,$D34=X$2,$D34=X$3,$D34=X$4),$F34,0)+IF(OR($L34=X$1,$L34=X$2,$L34=X$3,$L34=X$4),$N34,0)+IF(OR($S34=X$1,$S34=X$2,$S34=X$3,$S34=X$4),$U34,0)</f>
        <v>0</v>
      </c>
      <c r="Y34" s="125" t="n">
        <f aca="false">IF(OR($D34=Y$1,$D34=Y$2,$D34=Y$3,$D34=Y$4),$F34,0)+IF(OR($L34=Y$1,$L34=Y$2,$L34=Y$3,$L34=Y$4),$N34,0)+IF(OR($S34=Y$1,$S34=Y$2,$S34=Y$3,$S34=Y$4),$U34,0)</f>
        <v>5</v>
      </c>
      <c r="Z34" s="125" t="n">
        <f aca="false">IF(OR($D34=Z$1,$D34=Z$2,$D34=Z$3,$D34=Z$4),$F34,0)+IF(OR($L34=Z$1,$L34=Z$2,$L34=Z$3,$L34=Z$4),$N34,0)+IF(OR($S34=Z$1,$S34=Z$2,$S34=Z$3,$S34=Z$4),$U34,0)</f>
        <v>0</v>
      </c>
      <c r="AA34" s="125" t="n">
        <f aca="false">IF(OR($D34=AA$1,$D34=AA$2,$D34=AA$3,$D34=AA$4),$F34,0)+IF(OR($L34=AA$1,$L34=AA$2,$L34=AA$3,$L34=AA$4),$N34,0)+IF(OR($S34=AA$1,$S34=AA$2,$S34=AA$3,$S34=AA$4),$U34,0)</f>
        <v>10</v>
      </c>
      <c r="AB34" s="125" t="n">
        <f aca="false">IF(OR($D34=AB$1,$D34=AB$2,$D34=AB$3,$D34=AB$4),$F34,0)+IF(OR($L34=AB$1,$L34=AB$2,$L34=AB$3,$L34=AB$4),$N34,0)+IF(OR($S34=AB$1,$S34=AB$2,$S34=AB$3,$S34=AB$4),$U34,0)</f>
        <v>0</v>
      </c>
      <c r="AC34" s="125" t="n">
        <f aca="false">IF(OR($D34=AC$1,$D34=AC$2,$D34=AC$3,$D34=AC$4),$F34,0)+IF(OR($L34=AC$1,$L34=AC$2,$L34=AC$3,$L34=AC$4),$N34,0)+IF(OR($S34=AC$1,$S34=AC$2,$S34=AC$3,$S34=AC$4),$U34,0)</f>
        <v>0</v>
      </c>
      <c r="AD34" s="125" t="n">
        <f aca="false">IF(OR($D34=AD$1,$D34=AD$2,$D34=AD$3,$D34=AD$4),$F34,0)+IF(OR($L34=AD$1,$L34=AD$2,$L34=AD$3,$L34=AD$4),$N34,0)+IF(OR($S34=AD$1,$S34=AD$2,$S34=AD$3,$S34=AD$4),$U34,0)</f>
        <v>0</v>
      </c>
      <c r="AE34" s="126"/>
      <c r="AF34" s="127"/>
    </row>
    <row r="35" customFormat="false" ht="14.65" hidden="false" customHeight="true" outlineLevel="0" collapsed="false">
      <c r="A35" s="129"/>
      <c r="B35" s="138" t="str">
        <f aca="false">IF(D35=0,"",INDEX(Mens_team_declarations,MATCH(A$32,Events_men,0),MATCH(D35,men_short_codes,0)))</f>
        <v>Gareth Taplin</v>
      </c>
      <c r="C35" s="139" t="str">
        <f aca="false">IF(D35=0,"",INDEX(abbr_names,MATCH(D35,men_short_codes,0)))</f>
        <v>E/HH</v>
      </c>
      <c r="D35" s="140" t="s">
        <v>17</v>
      </c>
      <c r="E35" s="146" t="n">
        <v>0.000164351851851852</v>
      </c>
      <c r="F35" s="136" t="n">
        <f aca="false">$W35</f>
        <v>4</v>
      </c>
      <c r="G35" s="134"/>
      <c r="H35" s="135"/>
      <c r="I35" s="129"/>
      <c r="J35" s="138" t="str">
        <f aca="false">IF(L35=0,"",INDEX(Mens_team_declarations,MATCH(I$32,Events_men,0),MATCH(L35,men_short_codes,0)))</f>
        <v>Graham Shorter</v>
      </c>
      <c r="K35" s="139" t="str">
        <f aca="false">IF(L35=0,"",INDEX(abbr_names,MATCH(L35,men_short_codes,0)))</f>
        <v>A80</v>
      </c>
      <c r="L35" s="140" t="s">
        <v>12</v>
      </c>
      <c r="M35" s="146" t="n">
        <v>0.000179398148148148</v>
      </c>
      <c r="N35" s="136" t="n">
        <f aca="false">$W35</f>
        <v>4</v>
      </c>
      <c r="O35" s="134"/>
      <c r="P35" s="129"/>
      <c r="Q35" s="138" t="str">
        <f aca="false">IF(S35=0,"",INDEX(Mens_team_declarations,MATCH(P$32,Events_men,0),MATCH(S35,men_short_codes,0)))</f>
        <v>Shawn Buck</v>
      </c>
      <c r="R35" s="139" t="str">
        <f aca="false">IF(S35=0,"",INDEX(abbr_names,MATCH(S35,men_short_codes,0)))</f>
        <v>A80</v>
      </c>
      <c r="S35" s="140" t="n">
        <v>10</v>
      </c>
      <c r="T35" s="146" t="n">
        <v>0.000190972222222222</v>
      </c>
      <c r="U35" s="136" t="n">
        <f aca="false">$W35</f>
        <v>4</v>
      </c>
      <c r="V35" s="136"/>
      <c r="W35" s="125" t="n">
        <v>4</v>
      </c>
      <c r="X35" s="137" t="n">
        <f aca="false">IF(OR($D35=X$1,$D35=X$2,$D35=X$3,$D35=X$4),$F35,0)+IF(OR($L35=X$1,$L35=X$2,$L35=X$3,$L35=X$4),$N35,0)+IF(OR($S35=X$1,$S35=X$2,$S35=X$3,$S35=X$4),$U35,0)</f>
        <v>8</v>
      </c>
      <c r="Y35" s="125" t="n">
        <f aca="false">IF(OR($D35=Y$1,$D35=Y$2,$D35=Y$3,$D35=Y$4),$F35,0)+IF(OR($L35=Y$1,$L35=Y$2,$L35=Y$3,$L35=Y$4),$N35,0)+IF(OR($S35=Y$1,$S35=Y$2,$S35=Y$3,$S35=Y$4),$U35,0)</f>
        <v>0</v>
      </c>
      <c r="Z35" s="125" t="n">
        <f aca="false">IF(OR($D35=Z$1,$D35=Z$2,$D35=Z$3,$D35=Z$4),$F35,0)+IF(OR($L35=Z$1,$L35=Z$2,$L35=Z$3,$L35=Z$4),$N35,0)+IF(OR($S35=Z$1,$S35=Z$2,$S35=Z$3,$S35=Z$4),$U35,0)</f>
        <v>4</v>
      </c>
      <c r="AA35" s="125" t="n">
        <f aca="false">IF(OR($D35=AA$1,$D35=AA$2,$D35=AA$3,$D35=AA$4),$F35,0)+IF(OR($L35=AA$1,$L35=AA$2,$L35=AA$3,$L35=AA$4),$N35,0)+IF(OR($S35=AA$1,$S35=AA$2,$S35=AA$3,$S35=AA$4),$U35,0)</f>
        <v>0</v>
      </c>
      <c r="AB35" s="125" t="n">
        <f aca="false">IF(OR($D35=AB$1,$D35=AB$2,$D35=AB$3,$D35=AB$4),$F35,0)+IF(OR($L35=AB$1,$L35=AB$2,$L35=AB$3,$L35=AB$4),$N35,0)+IF(OR($S35=AB$1,$S35=AB$2,$S35=AB$3,$S35=AB$4),$U35,0)</f>
        <v>0</v>
      </c>
      <c r="AC35" s="125" t="n">
        <f aca="false">IF(OR($D35=AC$1,$D35=AC$2,$D35=AC$3,$D35=AC$4),$F35,0)+IF(OR($L35=AC$1,$L35=AC$2,$L35=AC$3,$L35=AC$4),$N35,0)+IF(OR($S35=AC$1,$S35=AC$2,$S35=AC$3,$S35=AC$4),$U35,0)</f>
        <v>0</v>
      </c>
      <c r="AD35" s="125" t="n">
        <f aca="false">IF(OR($D35=AD$1,$D35=AD$2,$D35=AD$3,$D35=AD$4),$F35,0)+IF(OR($L35=AD$1,$L35=AD$2,$L35=AD$3,$L35=AD$4),$N35,0)+IF(OR($S35=AD$1,$S35=AD$2,$S35=AD$3,$S35=AD$4),$U35,0)</f>
        <v>0</v>
      </c>
      <c r="AE35" s="126"/>
      <c r="AF35" s="127"/>
    </row>
    <row r="36" customFormat="false" ht="14.65" hidden="false" customHeight="true" outlineLevel="0" collapsed="false">
      <c r="A36" s="129"/>
      <c r="B36" s="138" t="str">
        <f aca="false">IF(D36=0,"",INDEX(Mens_team_declarations,MATCH(A$32,Events_men,0),MATCH(D36,men_short_codes,0)))</f>
        <v>David McKeown-Webster</v>
      </c>
      <c r="C36" s="139" t="str">
        <f aca="false">IF(D36=0,"",INDEX(abbr_names,MATCH(D36,men_short_codes,0)))</f>
        <v>A80</v>
      </c>
      <c r="D36" s="140" t="s">
        <v>11</v>
      </c>
      <c r="E36" s="146" t="n">
        <v>0.000167824074074074</v>
      </c>
      <c r="F36" s="136" t="n">
        <f aca="false">$W36</f>
        <v>3</v>
      </c>
      <c r="G36" s="134"/>
      <c r="H36" s="135"/>
      <c r="I36" s="129"/>
      <c r="J36" s="138" t="str">
        <f aca="false">IF(L36=0,"",INDEX(Mens_team_declarations,MATCH(I$32,Events_men,0),MATCH(L36,men_short_codes,0)))</f>
        <v/>
      </c>
      <c r="K36" s="139" t="str">
        <f aca="false">IF(L36=0,"",INDEX(abbr_names,MATCH(L36,men_short_codes,0)))</f>
        <v/>
      </c>
      <c r="L36" s="140"/>
      <c r="M36" s="143"/>
      <c r="N36" s="136" t="n">
        <f aca="false">$W36</f>
        <v>3</v>
      </c>
      <c r="O36" s="134"/>
      <c r="P36" s="129"/>
      <c r="Q36" s="138" t="str">
        <f aca="false">IF(S36=0,"",INDEX(Mens_team_declarations,MATCH(P$32,Events_men,0),MATCH(S36,men_short_codes,0)))</f>
        <v>Shaun Billing</v>
      </c>
      <c r="R36" s="139" t="str">
        <f aca="false">IF(S36=0,"",INDEX(abbr_names,MATCH(S36,men_short_codes,0)))</f>
        <v>B&amp;H</v>
      </c>
      <c r="S36" s="140" t="n">
        <v>11</v>
      </c>
      <c r="T36" s="146" t="n">
        <v>0.000275462962962963</v>
      </c>
      <c r="U36" s="136" t="n">
        <f aca="false">$W36</f>
        <v>3</v>
      </c>
      <c r="V36" s="136"/>
      <c r="W36" s="125" t="n">
        <v>3</v>
      </c>
      <c r="X36" s="137" t="n">
        <f aca="false">IF(OR($D36=X$1,$D36=X$2,$D36=X$3,$D36=X$4),$F36,0)+IF(OR($L36=X$1,$L36=X$2,$L36=X$3,$L36=X$4),$N36,0)+IF(OR($S36=X$1,$S36=X$2,$S36=X$3,$S36=X$4),$U36,0)</f>
        <v>3</v>
      </c>
      <c r="Y36" s="125" t="n">
        <f aca="false">IF(OR($D36=Y$1,$D36=Y$2,$D36=Y$3,$D36=Y$4),$F36,0)+IF(OR($L36=Y$1,$L36=Y$2,$L36=Y$3,$L36=Y$4),$N36,0)+IF(OR($S36=Y$1,$S36=Y$2,$S36=Y$3,$S36=Y$4),$U36,0)</f>
        <v>3</v>
      </c>
      <c r="Z36" s="125" t="n">
        <f aca="false">IF(OR($D36=Z$1,$D36=Z$2,$D36=Z$3,$D36=Z$4),$F36,0)+IF(OR($L36=Z$1,$L36=Z$2,$L36=Z$3,$L36=Z$4),$N36,0)+IF(OR($S36=Z$1,$S36=Z$2,$S36=Z$3,$S36=Z$4),$U36,0)</f>
        <v>0</v>
      </c>
      <c r="AA36" s="125" t="n">
        <f aca="false">IF(OR($D36=AA$1,$D36=AA$2,$D36=AA$3,$D36=AA$4),$F36,0)+IF(OR($L36=AA$1,$L36=AA$2,$L36=AA$3,$L36=AA$4),$N36,0)+IF(OR($S36=AA$1,$S36=AA$2,$S36=AA$3,$S36=AA$4),$U36,0)</f>
        <v>0</v>
      </c>
      <c r="AB36" s="125" t="n">
        <f aca="false">IF(OR($D36=AB$1,$D36=AB$2,$D36=AB$3,$D36=AB$4),$F36,0)+IF(OR($L36=AB$1,$L36=AB$2,$L36=AB$3,$L36=AB$4),$N36,0)+IF(OR($S36=AB$1,$S36=AB$2,$S36=AB$3,$S36=AB$4),$U36,0)</f>
        <v>0</v>
      </c>
      <c r="AC36" s="125" t="n">
        <f aca="false">IF(OR($D36=AC$1,$D36=AC$2,$D36=AC$3,$D36=AC$4),$F36,0)+IF(OR($L36=AC$1,$L36=AC$2,$L36=AC$3,$L36=AC$4),$N36,0)+IF(OR($S36=AC$1,$S36=AC$2,$S36=AC$3,$S36=AC$4),$U36,0)</f>
        <v>0</v>
      </c>
      <c r="AD36" s="125" t="n">
        <f aca="false">IF(OR($D36=AD$1,$D36=AD$2,$D36=AD$3,$D36=AD$4),$F36,0)+IF(OR($L36=AD$1,$L36=AD$2,$L36=AD$3,$L36=AD$4),$N36,0)+IF(OR($S36=AD$1,$S36=AD$2,$S36=AD$3,$S36=AD$4),$U36,0)</f>
        <v>0</v>
      </c>
      <c r="AE36" s="126"/>
      <c r="AF36" s="127"/>
    </row>
    <row r="37" customFormat="false" ht="14.65" hidden="false" customHeight="true" outlineLevel="0" collapsed="false">
      <c r="A37" s="129"/>
      <c r="B37" s="138" t="str">
        <f aca="false">IF(D37=0,"",INDEX(Mens_team_declarations,MATCH(A$32,Events_men,0),MATCH(D37,men_short_codes,0)))</f>
        <v/>
      </c>
      <c r="C37" s="139" t="str">
        <f aca="false">IF(D37=0,"",INDEX(abbr_names,MATCH(D37,men_short_codes,0)))</f>
        <v/>
      </c>
      <c r="D37" s="140"/>
      <c r="E37" s="143"/>
      <c r="F37" s="136" t="n">
        <f aca="false">$W37</f>
        <v>2</v>
      </c>
      <c r="G37" s="134"/>
      <c r="H37" s="135"/>
      <c r="I37" s="129"/>
      <c r="J37" s="138" t="str">
        <f aca="false">IF(L37=0,"",INDEX(Mens_team_declarations,MATCH(I$32,Events_men,0),MATCH(L37,men_short_codes,0)))</f>
        <v/>
      </c>
      <c r="K37" s="139" t="str">
        <f aca="false">IF(L37=0,"",INDEX(abbr_names,MATCH(L37,men_short_codes,0)))</f>
        <v/>
      </c>
      <c r="L37" s="140"/>
      <c r="M37" s="143"/>
      <c r="N37" s="136" t="n">
        <f aca="false">$W37</f>
        <v>2</v>
      </c>
      <c r="O37" s="134"/>
      <c r="P37" s="129"/>
      <c r="Q37" s="138" t="str">
        <f aca="false">IF(S37=0,"",INDEX(Mens_team_declarations,MATCH(P$32,Events_men,0),MATCH(S37,men_short_codes,0)))</f>
        <v/>
      </c>
      <c r="R37" s="139" t="str">
        <f aca="false">IF(S37=0,"",INDEX(abbr_names,MATCH(S37,men_short_codes,0)))</f>
        <v/>
      </c>
      <c r="S37" s="140"/>
      <c r="T37" s="143"/>
      <c r="U37" s="136" t="n">
        <f aca="false">$W37</f>
        <v>2</v>
      </c>
      <c r="V37" s="136"/>
      <c r="W37" s="125" t="n">
        <v>2</v>
      </c>
      <c r="X37" s="137" t="n">
        <f aca="false">IF(OR($D37=X$1,$D37=X$2,$D37=X$3,$D37=X$4),$F37,0)+IF(OR($L37=X$1,$L37=X$2,$L37=X$3,$L37=X$4),$N37,0)+IF(OR($S37=X$1,$S37=X$2,$S37=X$3,$S37=X$4),$U37,0)</f>
        <v>0</v>
      </c>
      <c r="Y37" s="125" t="n">
        <f aca="false">IF(OR($D37=Y$1,$D37=Y$2,$D37=Y$3,$D37=Y$4),$F37,0)+IF(OR($L37=Y$1,$L37=Y$2,$L37=Y$3,$L37=Y$4),$N37,0)+IF(OR($S37=Y$1,$S37=Y$2,$S37=Y$3,$S37=Y$4),$U37,0)</f>
        <v>0</v>
      </c>
      <c r="Z37" s="125" t="n">
        <f aca="false">IF(OR($D37=Z$1,$D37=Z$2,$D37=Z$3,$D37=Z$4),$F37,0)+IF(OR($L37=Z$1,$L37=Z$2,$L37=Z$3,$L37=Z$4),$N37,0)+IF(OR($S37=Z$1,$S37=Z$2,$S37=Z$3,$S37=Z$4),$U37,0)</f>
        <v>0</v>
      </c>
      <c r="AA37" s="125" t="n">
        <f aca="false">IF(OR($D37=AA$1,$D37=AA$2,$D37=AA$3,$D37=AA$4),$F37,0)+IF(OR($L37=AA$1,$L37=AA$2,$L37=AA$3,$L37=AA$4),$N37,0)+IF(OR($S37=AA$1,$S37=AA$2,$S37=AA$3,$S37=AA$4),$U37,0)</f>
        <v>0</v>
      </c>
      <c r="AB37" s="125" t="n">
        <f aca="false">IF(OR($D37=AB$1,$D37=AB$2,$D37=AB$3,$D37=AB$4),$F37,0)+IF(OR($L37=AB$1,$L37=AB$2,$L37=AB$3,$L37=AB$4),$N37,0)+IF(OR($S37=AB$1,$S37=AB$2,$S37=AB$3,$S37=AB$4),$U37,0)</f>
        <v>0</v>
      </c>
      <c r="AC37" s="125" t="n">
        <f aca="false">IF(OR($D37=AC$1,$D37=AC$2,$D37=AC$3,$D37=AC$4),$F37,0)+IF(OR($L37=AC$1,$L37=AC$2,$L37=AC$3,$L37=AC$4),$N37,0)+IF(OR($S37=AC$1,$S37=AC$2,$S37=AC$3,$S37=AC$4),$U37,0)</f>
        <v>0</v>
      </c>
      <c r="AD37" s="125" t="n">
        <f aca="false">IF(OR($D37=AD$1,$D37=AD$2,$D37=AD$3,$D37=AD$4),$F37,0)+IF(OR($L37=AD$1,$L37=AD$2,$L37=AD$3,$L37=AD$4),$N37,0)+IF(OR($S37=AD$1,$S37=AD$2,$S37=AD$3,$S37=AD$4),$U37,0)</f>
        <v>0</v>
      </c>
      <c r="AE37" s="126"/>
      <c r="AF37" s="127"/>
    </row>
    <row r="38" customFormat="false" ht="14.65" hidden="false" customHeight="true" outlineLevel="0" collapsed="false">
      <c r="A38" s="129"/>
      <c r="B38" s="138" t="str">
        <f aca="false">IF(D38=0,"",INDEX(Mens_team_declarations,MATCH(A$32,Events_men,0),MATCH(D38,men_short_codes,0)))</f>
        <v/>
      </c>
      <c r="C38" s="139" t="str">
        <f aca="false">IF(D38=0,"",INDEX(abbr_names,MATCH(D38,men_short_codes,0)))</f>
        <v/>
      </c>
      <c r="D38" s="140"/>
      <c r="E38" s="143"/>
      <c r="F38" s="136" t="n">
        <f aca="false">$W38</f>
        <v>1</v>
      </c>
      <c r="G38" s="134"/>
      <c r="H38" s="135"/>
      <c r="I38" s="129"/>
      <c r="J38" s="138" t="str">
        <f aca="false">IF(L38=0,"",INDEX(Mens_team_declarations,MATCH(I$32,Events_men,0),MATCH(L38,men_short_codes,0)))</f>
        <v/>
      </c>
      <c r="K38" s="139" t="str">
        <f aca="false">IF(L38=0,"",INDEX(abbr_names,MATCH(L38,men_short_codes,0)))</f>
        <v/>
      </c>
      <c r="L38" s="140"/>
      <c r="M38" s="143"/>
      <c r="N38" s="136" t="n">
        <f aca="false">$W38</f>
        <v>1</v>
      </c>
      <c r="O38" s="134"/>
      <c r="P38" s="129"/>
      <c r="Q38" s="138" t="str">
        <f aca="false">IF(S38=0,"",INDEX(Mens_team_declarations,MATCH(P$32,Events_men,0),MATCH(S38,men_short_codes,0)))</f>
        <v/>
      </c>
      <c r="R38" s="139" t="str">
        <f aca="false">IF(S38=0,"",INDEX(abbr_names,MATCH(S38,men_short_codes,0)))</f>
        <v/>
      </c>
      <c r="S38" s="140"/>
      <c r="T38" s="143"/>
      <c r="U38" s="136" t="n">
        <f aca="false">$W38</f>
        <v>1</v>
      </c>
      <c r="V38" s="136"/>
      <c r="W38" s="125" t="n">
        <v>1</v>
      </c>
      <c r="X38" s="137" t="n">
        <f aca="false">IF(OR($D38=X$1,$D38=X$2,$D38=X$3,$D38=X$4),$F38,0)+IF(OR($L38=X$1,$L38=X$2,$L38=X$3,$L38=X$4),$N38,0)+IF(OR($S38=X$1,$S38=X$2,$S38=X$3,$S38=X$4),$U38,0)</f>
        <v>0</v>
      </c>
      <c r="Y38" s="125" t="n">
        <f aca="false">IF(OR($D38=Y$1,$D38=Y$2,$D38=Y$3,$D38=Y$4),$F38,0)+IF(OR($L38=Y$1,$L38=Y$2,$L38=Y$3,$L38=Y$4),$N38,0)+IF(OR($S38=Y$1,$S38=Y$2,$S38=Y$3,$S38=Y$4),$U38,0)</f>
        <v>0</v>
      </c>
      <c r="Z38" s="125" t="n">
        <f aca="false">IF(OR($D38=Z$1,$D38=Z$2,$D38=Z$3,$D38=Z$4),$F38,0)+IF(OR($L38=Z$1,$L38=Z$2,$L38=Z$3,$L38=Z$4),$N38,0)+IF(OR($S38=Z$1,$S38=Z$2,$S38=Z$3,$S38=Z$4),$U38,0)</f>
        <v>0</v>
      </c>
      <c r="AA38" s="125" t="n">
        <f aca="false">IF(OR($D38=AA$1,$D38=AA$2,$D38=AA$3,$D38=AA$4),$F38,0)+IF(OR($L38=AA$1,$L38=AA$2,$L38=AA$3,$L38=AA$4),$N38,0)+IF(OR($S38=AA$1,$S38=AA$2,$S38=AA$3,$S38=AA$4),$U38,0)</f>
        <v>0</v>
      </c>
      <c r="AB38" s="125" t="n">
        <f aca="false">IF(OR($D38=AB$1,$D38=AB$2,$D38=AB$3,$D38=AB$4),$F38,0)+IF(OR($L38=AB$1,$L38=AB$2,$L38=AB$3,$L38=AB$4),$N38,0)+IF(OR($S38=AB$1,$S38=AB$2,$S38=AB$3,$S38=AB$4),$U38,0)</f>
        <v>0</v>
      </c>
      <c r="AC38" s="125" t="n">
        <f aca="false">IF(OR($D38=AC$1,$D38=AC$2,$D38=AC$3,$D38=AC$4),$F38,0)+IF(OR($L38=AC$1,$L38=AC$2,$L38=AC$3,$L38=AC$4),$N38,0)+IF(OR($S38=AC$1,$S38=AC$2,$S38=AC$3,$S38=AC$4),$U38,0)</f>
        <v>0</v>
      </c>
      <c r="AD38" s="125" t="n">
        <f aca="false">IF(OR($D38=AD$1,$D38=AD$2,$D38=AD$3,$D38=AD$4),$F38,0)+IF(OR($L38=AD$1,$L38=AD$2,$L38=AD$3,$L38=AD$4),$N38,0)+IF(OR($S38=AD$1,$S38=AD$2,$S38=AD$3,$S38=AD$4),$U38,0)</f>
        <v>0</v>
      </c>
      <c r="AE38" s="126"/>
      <c r="AF38" s="127"/>
    </row>
    <row r="39" customFormat="false" ht="14.65" hidden="false" customHeight="true" outlineLevel="0" collapsed="false">
      <c r="A39" s="130" t="str">
        <f aca="false">'Team Declaration'!$B11</f>
        <v>1500m</v>
      </c>
      <c r="B39" s="133"/>
      <c r="C39" s="133" t="s">
        <v>11</v>
      </c>
      <c r="D39" s="133"/>
      <c r="E39" s="144"/>
      <c r="F39" s="136" t="n">
        <f aca="false">$W39</f>
        <v>0</v>
      </c>
      <c r="G39" s="134"/>
      <c r="H39" s="135"/>
      <c r="I39" s="130" t="str">
        <f aca="false">'Team Declaration'!$B11</f>
        <v>1500m</v>
      </c>
      <c r="J39" s="131"/>
      <c r="K39" s="133" t="s">
        <v>13</v>
      </c>
      <c r="L39" s="133"/>
      <c r="M39" s="144"/>
      <c r="N39" s="136" t="n">
        <f aca="false">$W39</f>
        <v>0</v>
      </c>
      <c r="O39" s="134"/>
      <c r="P39" s="130" t="str">
        <f aca="false">'Team Declaration'!$B15</f>
        <v>Medley Relay</v>
      </c>
      <c r="Q39" s="129"/>
      <c r="R39" s="129"/>
      <c r="S39" s="131"/>
      <c r="T39" s="144"/>
      <c r="U39" s="136" t="n">
        <f aca="false">$W39</f>
        <v>0</v>
      </c>
      <c r="V39" s="136"/>
      <c r="W39" s="125"/>
      <c r="X39" s="137" t="n">
        <f aca="false">IF(OR($D39=X$1,$D39=X$2,$D39=X$3,$D39=X$4),$F39,0)+IF(OR($L39=X$1,$L39=X$2,$L39=X$3,$L39=X$4),$N39,0)+IF(OR($S39=X$1,$S39=X$2,$S39=X$3,$S39=X$4),$U39,0)</f>
        <v>0</v>
      </c>
      <c r="Y39" s="125" t="n">
        <f aca="false">IF(OR($D39=Y$1,$D39=Y$2,$D39=Y$3,$D39=Y$4),$F39,0)+IF(OR($L39=Y$1,$L39=Y$2,$L39=Y$3,$L39=Y$4),$N39,0)+IF(OR($S39=Y$1,$S39=Y$2,$S39=Y$3,$S39=Y$4),$U39,0)</f>
        <v>0</v>
      </c>
      <c r="Z39" s="125" t="n">
        <f aca="false">IF(OR($D39=Z$1,$D39=Z$2,$D39=Z$3,$D39=Z$4),$F39,0)+IF(OR($L39=Z$1,$L39=Z$2,$L39=Z$3,$L39=Z$4),$N39,0)+IF(OR($S39=Z$1,$S39=Z$2,$S39=Z$3,$S39=Z$4),$U39,0)</f>
        <v>0</v>
      </c>
      <c r="AA39" s="125" t="n">
        <f aca="false">IF(OR($D39=AA$1,$D39=AA$2,$D39=AA$3,$D39=AA$4),$F39,0)+IF(OR($L39=AA$1,$L39=AA$2,$L39=AA$3,$L39=AA$4),$N39,0)+IF(OR($S39=AA$1,$S39=AA$2,$S39=AA$3,$S39=AA$4),$U39,0)</f>
        <v>0</v>
      </c>
      <c r="AB39" s="125" t="n">
        <f aca="false">IF(OR($D39=AB$1,$D39=AB$2,$D39=AB$3,$D39=AB$4),$F39,0)+IF(OR($L39=AB$1,$L39=AB$2,$L39=AB$3,$L39=AB$4),$N39,0)+IF(OR($S39=AB$1,$S39=AB$2,$S39=AB$3,$S39=AB$4),$U39,0)</f>
        <v>0</v>
      </c>
      <c r="AC39" s="125" t="n">
        <f aca="false">IF(OR($D39=AC$1,$D39=AC$2,$D39=AC$3,$D39=AC$4),$F39,0)+IF(OR($L39=AC$1,$L39=AC$2,$L39=AC$3,$L39=AC$4),$N39,0)+IF(OR($S39=AC$1,$S39=AC$2,$S39=AC$3,$S39=AC$4),$U39,0)</f>
        <v>0</v>
      </c>
      <c r="AD39" s="125" t="n">
        <f aca="false">IF(OR($D39=AD$1,$D39=AD$2,$D39=AD$3,$D39=AD$4),$F39,0)+IF(OR($L39=AD$1,$L39=AD$2,$L39=AD$3,$L39=AD$4),$N39,0)+IF(OR($S39=AD$1,$S39=AD$2,$S39=AD$3,$S39=AD$4),$U39,0)</f>
        <v>0</v>
      </c>
      <c r="AE39" s="126"/>
      <c r="AF39" s="147"/>
    </row>
    <row r="40" customFormat="false" ht="14.65" hidden="false" customHeight="true" outlineLevel="0" collapsed="false">
      <c r="A40" s="129"/>
      <c r="B40" s="138" t="str">
        <f aca="false">IF(D40=0,"",INDEX(Mens_team_declarations,MATCH(A$39,Events_men,0),MATCH(D40,men_short_codes,0)))</f>
        <v>Paul Howard</v>
      </c>
      <c r="C40" s="139" t="str">
        <f aca="false">IF(D40=0,"",INDEX(abbr_names,MATCH(D40,men_short_codes,0)))</f>
        <v>B&amp;H</v>
      </c>
      <c r="D40" s="140" t="s">
        <v>13</v>
      </c>
      <c r="E40" s="146" t="n">
        <v>0.00303472222222222</v>
      </c>
      <c r="F40" s="136" t="n">
        <f aca="false">$W40</f>
        <v>6</v>
      </c>
      <c r="G40" s="134"/>
      <c r="H40" s="135"/>
      <c r="I40" s="129"/>
      <c r="J40" s="138" t="str">
        <f aca="false">IF(L40=0,"",INDEX(Mens_team_declarations,MATCH(I$39,Events_men,0),MATCH(L40,men_short_codes,0)))</f>
        <v>Louis Taub</v>
      </c>
      <c r="K40" s="139" t="str">
        <f aca="false">IF(L40=0,"",INDEX(abbr_names,MATCH(L40,men_short_codes,0)))</f>
        <v>B&amp;H</v>
      </c>
      <c r="L40" s="140" t="s">
        <v>14</v>
      </c>
      <c r="M40" s="146" t="n">
        <v>0.00342708333333333</v>
      </c>
      <c r="N40" s="136" t="n">
        <f aca="false">$W40</f>
        <v>6</v>
      </c>
      <c r="O40" s="134"/>
      <c r="P40" s="129"/>
      <c r="Q40" s="148" t="str">
        <f aca="false">IF(S40=0,"",INDEX(Mens_team_declarations,MATCH(P$39,Events_men,0)+3,MATCH(S40,men_short_codes,0)+2))</f>
        <v>Steve Baldock, Dave Hunneman, Martyn Reynolds &amp; Dave Turner</v>
      </c>
      <c r="R40" s="148"/>
      <c r="S40" s="140" t="s">
        <v>19</v>
      </c>
      <c r="T40" s="143" t="s">
        <v>174</v>
      </c>
      <c r="U40" s="136" t="n">
        <v>6</v>
      </c>
      <c r="V40" s="136"/>
      <c r="W40" s="125" t="n">
        <v>6</v>
      </c>
      <c r="X40" s="137" t="n">
        <f aca="false">IF(OR($D40=X$1,$D40=X$2,$D40=X$3,$D40=X$4),$F40,0)+IF(OR($L40=X$1,$L40=X$2,$L40=X$3,$L40=X$4),$N40,0)+IF(OR($S40=X$1,$S40=X$2,$S40=X$3,$S40=X$4),$U40,0)</f>
        <v>0</v>
      </c>
      <c r="Y40" s="125" t="n">
        <f aca="false">IF(OR($D40=Y$1,$D40=Y$2,$D40=Y$3,$D40=Y$4),$F40,0)+IF(OR($L40=Y$1,$L40=Y$2,$L40=Y$3,$L40=Y$4),$N40,0)+IF(OR($S40=Y$1,$S40=Y$2,$S40=Y$3,$S40=Y$4),$U40,0)</f>
        <v>12</v>
      </c>
      <c r="Z40" s="125" t="n">
        <f aca="false">IF(OR($D40=Z$1,$D40=Z$2,$D40=Z$3,$D40=Z$4),$F40,0)+IF(OR($L40=Z$1,$L40=Z$2,$L40=Z$3,$L40=Z$4),$N40,0)+IF(OR($S40=Z$1,$S40=Z$2,$S40=Z$3,$S40=Z$4),$U40,0)</f>
        <v>0</v>
      </c>
      <c r="AA40" s="125" t="n">
        <f aca="false">IF(OR($D40=AA$1,$D40=AA$2,$D40=AA$3,$D40=AA$4),$F40,0)+IF(OR($L40=AA$1,$L40=AA$2,$L40=AA$3,$L40=AA$4),$N40,0)+IF(OR($S40=AA$1,$S40=AA$2,$S40=AA$3,$S40=AA$4),$U40,0)</f>
        <v>0</v>
      </c>
      <c r="AB40" s="125" t="n">
        <f aca="false">IF(OR($D40=AB$1,$D40=AB$2,$D40=AB$3,$D40=AB$4),$F40,0)+IF(OR($L40=AB$1,$L40=AB$2,$L40=AB$3,$L40=AB$4),$N40,0)+IF(OR($S40=AB$1,$S40=AB$2,$S40=AB$3,$S40=AB$4),$U40,0)</f>
        <v>0</v>
      </c>
      <c r="AC40" s="125" t="n">
        <f aca="false">IF(OR($D40=AC$1,$D40=AC$2,$D40=AC$3,$D40=AC$4),$F40,0)+IF(OR($L40=AC$1,$L40=AC$2,$L40=AC$3,$L40=AC$4),$N40,0)+IF(OR($S40=AC$1,$S40=AC$2,$S40=AC$3,$S40=AC$4),$U40,0)</f>
        <v>6</v>
      </c>
      <c r="AD40" s="125" t="n">
        <f aca="false">IF(OR($D40=AD$1,$D40=AD$2,$D40=AD$3,$D40=AD$4),$F40,0)+IF(OR($L40=AD$1,$L40=AD$2,$L40=AD$3,$L40=AD$4),$N40,0)+IF(OR($S40=AD$1,$S40=AD$2,$S40=AD$3,$S40=AD$4),$U40,0)</f>
        <v>0</v>
      </c>
      <c r="AE40" s="125"/>
      <c r="AF40" s="149"/>
    </row>
    <row r="41" customFormat="false" ht="14.65" hidden="false" customHeight="true" outlineLevel="0" collapsed="false">
      <c r="A41" s="129"/>
      <c r="B41" s="138" t="str">
        <f aca="false">IF(D41=0,"",INDEX(Mens_team_declarations,MATCH(A$39,Events_men,0),MATCH(D41,men_short_codes,0)))</f>
        <v>Marcus Kimmins</v>
      </c>
      <c r="C41" s="139" t="str">
        <f aca="false">IF(D41=0,"",INDEX(abbr_names,MATCH(D41,men_short_codes,0)))</f>
        <v>HHH</v>
      </c>
      <c r="D41" s="140" t="s">
        <v>21</v>
      </c>
      <c r="E41" s="146" t="n">
        <v>0.00320138888888889</v>
      </c>
      <c r="F41" s="136" t="n">
        <f aca="false">$W41</f>
        <v>5</v>
      </c>
      <c r="G41" s="134"/>
      <c r="H41" s="135"/>
      <c r="I41" s="129"/>
      <c r="J41" s="138" t="str">
        <f aca="false">IF(L41=0,"",INDEX(Mens_team_declarations,MATCH(I$39,Events_men,0),MATCH(L41,men_short_codes,0)))</f>
        <v>Laurie Burret</v>
      </c>
      <c r="K41" s="139" t="str">
        <f aca="false">IF(L41=0,"",INDEX(abbr_names,MATCH(L41,men_short_codes,0)))</f>
        <v>E/HH</v>
      </c>
      <c r="L41" s="140" t="s">
        <v>18</v>
      </c>
      <c r="M41" s="146" t="n">
        <v>0.00356828703703704</v>
      </c>
      <c r="N41" s="136" t="n">
        <f aca="false">$W41</f>
        <v>5</v>
      </c>
      <c r="O41" s="134"/>
      <c r="P41" s="129"/>
      <c r="Q41" s="148"/>
      <c r="R41" s="148"/>
      <c r="S41" s="150"/>
      <c r="T41" s="151"/>
      <c r="U41" s="136"/>
      <c r="V41" s="136"/>
      <c r="W41" s="125" t="n">
        <v>5</v>
      </c>
      <c r="X41" s="137" t="n">
        <f aca="false">IF(OR($D41=X$1,$D41=X$2,$D41=X$3,$D41=X$4),$F41,0)+IF(OR($L41=X$1,$L41=X$2,$L41=X$3,$L41=X$4),$N41,0)+IF(OR($S41=X$1,$S41=X$2,$S41=X$3,$S41=X$4),$U41,0)</f>
        <v>0</v>
      </c>
      <c r="Y41" s="125" t="n">
        <f aca="false">IF(OR($D41=Y$1,$D41=Y$2,$D41=Y$3,$D41=Y$4),$F41,0)+IF(OR($L41=Y$1,$L41=Y$2,$L41=Y$3,$L41=Y$4),$N41,0)+IF(OR($S41=Y$1,$S41=Y$2,$S41=Y$3,$S41=Y$4),$U41,0)</f>
        <v>0</v>
      </c>
      <c r="Z41" s="125" t="n">
        <f aca="false">IF(OR($D41=Z$1,$D41=Z$2,$D41=Z$3,$D41=Z$4),$F41,0)+IF(OR($L41=Z$1,$L41=Z$2,$L41=Z$3,$L41=Z$4),$N41,0)+IF(OR($S41=Z$1,$S41=Z$2,$S41=Z$3,$S41=Z$4),$U41,0)</f>
        <v>5</v>
      </c>
      <c r="AA41" s="125" t="n">
        <f aca="false">IF(OR($D41=AA$1,$D41=AA$2,$D41=AA$3,$D41=AA$4),$F41,0)+IF(OR($L41=AA$1,$L41=AA$2,$L41=AA$3,$L41=AA$4),$N41,0)+IF(OR($S41=AA$1,$S41=AA$2,$S41=AA$3,$S41=AA$4),$U41,0)</f>
        <v>5</v>
      </c>
      <c r="AB41" s="125" t="n">
        <f aca="false">IF(OR($D41=AB$1,$D41=AB$2,$D41=AB$3,$D41=AB$4),$F41,0)+IF(OR($L41=AB$1,$L41=AB$2,$L41=AB$3,$L41=AB$4),$N41,0)+IF(OR($S41=AB$1,$S41=AB$2,$S41=AB$3,$S41=AB$4),$U41,0)</f>
        <v>0</v>
      </c>
      <c r="AC41" s="125" t="n">
        <f aca="false">IF(OR($D41=AC$1,$D41=AC$2,$D41=AC$3,$D41=AC$4),$F41,0)+IF(OR($L41=AC$1,$L41=AC$2,$L41=AC$3,$L41=AC$4),$N41,0)+IF(OR($S41=AC$1,$S41=AC$2,$S41=AC$3,$S41=AC$4),$U41,0)</f>
        <v>0</v>
      </c>
      <c r="AD41" s="125" t="n">
        <f aca="false">IF(OR($D41=AD$1,$D41=AD$2,$D41=AD$3,$D41=AD$4),$F41,0)+IF(OR($L41=AD$1,$L41=AD$2,$L41=AD$3,$L41=AD$4),$N41,0)+IF(OR($S41=AD$1,$S41=AD$2,$S41=AD$3,$S41=AD$4),$U41,0)</f>
        <v>0</v>
      </c>
      <c r="AE41" s="125"/>
      <c r="AF41" s="149"/>
    </row>
    <row r="42" customFormat="false" ht="14.65" hidden="false" customHeight="true" outlineLevel="0" collapsed="false">
      <c r="A42" s="129"/>
      <c r="B42" s="138" t="str">
        <f aca="false">IF(D42=0,"",INDEX(Mens_team_declarations,MATCH(A$39,Events_men,0),MATCH(D42,men_short_codes,0)))</f>
        <v>Dan Vaughan</v>
      </c>
      <c r="C42" s="139" t="str">
        <f aca="false">IF(D42=0,"",INDEX(abbr_names,MATCH(D42,men_short_codes,0)))</f>
        <v>A80</v>
      </c>
      <c r="D42" s="140" t="s">
        <v>11</v>
      </c>
      <c r="E42" s="146" t="n">
        <v>0.0037974537037037</v>
      </c>
      <c r="F42" s="136" t="n">
        <f aca="false">$W42</f>
        <v>4</v>
      </c>
      <c r="G42" s="134"/>
      <c r="H42" s="135"/>
      <c r="I42" s="129"/>
      <c r="J42" s="138" t="str">
        <f aca="false">IF(L42=0,"",INDEX(Mens_team_declarations,MATCH(I$39,Events_men,0),MATCH(L42,men_short_codes,0)))</f>
        <v>Tristan Sharp</v>
      </c>
      <c r="K42" s="139" t="str">
        <f aca="false">IF(L42=0,"",INDEX(abbr_names,MATCH(L42,men_short_codes,0)))</f>
        <v>A80</v>
      </c>
      <c r="L42" s="140" t="s">
        <v>12</v>
      </c>
      <c r="M42" s="146" t="n">
        <v>0.00360763888888889</v>
      </c>
      <c r="N42" s="136" t="n">
        <f aca="false">$W42</f>
        <v>4</v>
      </c>
      <c r="O42" s="134"/>
      <c r="P42" s="129"/>
      <c r="Q42" s="148"/>
      <c r="R42" s="148"/>
      <c r="S42" s="150"/>
      <c r="T42" s="151"/>
      <c r="U42" s="136"/>
      <c r="V42" s="136"/>
      <c r="W42" s="125" t="n">
        <v>4</v>
      </c>
      <c r="X42" s="137" t="n">
        <f aca="false">IF(OR($D42=X$1,$D42=X$2,$D42=X$3,$D42=X$4),$F42,0)+IF(OR($L42=X$1,$L42=X$2,$L42=X$3,$L42=X$4),$N42,0)+IF(OR($S42=X$1,$S42=X$2,$S42=X$3,$S42=X$4),$U42,0)</f>
        <v>8</v>
      </c>
      <c r="Y42" s="125" t="n">
        <f aca="false">IF(OR($D42=Y$1,$D42=Y$2,$D42=Y$3,$D42=Y$4),$F42,0)+IF(OR($L42=Y$1,$L42=Y$2,$L42=Y$3,$L42=Y$4),$N42,0)+IF(OR($S42=Y$1,$S42=Y$2,$S42=Y$3,$S42=Y$4),$U42,0)</f>
        <v>0</v>
      </c>
      <c r="Z42" s="125" t="n">
        <f aca="false">IF(OR($D42=Z$1,$D42=Z$2,$D42=Z$3,$D42=Z$4),$F42,0)+IF(OR($L42=Z$1,$L42=Z$2,$L42=Z$3,$L42=Z$4),$N42,0)+IF(OR($S42=Z$1,$S42=Z$2,$S42=Z$3,$S42=Z$4),$U42,0)</f>
        <v>0</v>
      </c>
      <c r="AA42" s="125" t="n">
        <f aca="false">IF(OR($D42=AA$1,$D42=AA$2,$D42=AA$3,$D42=AA$4),$F42,0)+IF(OR($L42=AA$1,$L42=AA$2,$L42=AA$3,$L42=AA$4),$N42,0)+IF(OR($S42=AA$1,$S42=AA$2,$S42=AA$3,$S42=AA$4),$U42,0)</f>
        <v>0</v>
      </c>
      <c r="AB42" s="125" t="n">
        <f aca="false">IF(OR($D42=AB$1,$D42=AB$2,$D42=AB$3,$D42=AB$4),$F42,0)+IF(OR($L42=AB$1,$L42=AB$2,$L42=AB$3,$L42=AB$4),$N42,0)+IF(OR($S42=AB$1,$S42=AB$2,$S42=AB$3,$S42=AB$4),$U42,0)</f>
        <v>0</v>
      </c>
      <c r="AC42" s="125" t="n">
        <f aca="false">IF(OR($D42=AC$1,$D42=AC$2,$D42=AC$3,$D42=AC$4),$F42,0)+IF(OR($L42=AC$1,$L42=AC$2,$L42=AC$3,$L42=AC$4),$N42,0)+IF(OR($S42=AC$1,$S42=AC$2,$S42=AC$3,$S42=AC$4),$U42,0)</f>
        <v>0</v>
      </c>
      <c r="AD42" s="125" t="n">
        <f aca="false">IF(OR($D42=AD$1,$D42=AD$2,$D42=AD$3,$D42=AD$4),$F42,0)+IF(OR($L42=AD$1,$L42=AD$2,$L42=AD$3,$L42=AD$4),$N42,0)+IF(OR($S42=AD$1,$S42=AD$2,$S42=AD$3,$S42=AD$4),$U42,0)</f>
        <v>0</v>
      </c>
      <c r="AE42" s="125"/>
      <c r="AF42" s="149"/>
    </row>
    <row r="43" customFormat="false" ht="14.65" hidden="false" customHeight="true" outlineLevel="0" collapsed="false">
      <c r="A43" s="129"/>
      <c r="B43" s="138" t="str">
        <f aca="false">IF(D43=0,"",INDEX(Mens_team_declarations,MATCH(A$39,Events_men,0),MATCH(D43,men_short_codes,0)))</f>
        <v/>
      </c>
      <c r="C43" s="139" t="str">
        <f aca="false">IF(D43=0,"",INDEX(abbr_names,MATCH(D43,men_short_codes,0)))</f>
        <v/>
      </c>
      <c r="D43" s="140"/>
      <c r="E43" s="146"/>
      <c r="F43" s="136" t="n">
        <f aca="false">$W43</f>
        <v>3</v>
      </c>
      <c r="G43" s="134"/>
      <c r="H43" s="135"/>
      <c r="I43" s="129"/>
      <c r="J43" s="138" t="str">
        <f aca="false">IF(L43=0,"",INDEX(Mens_team_declarations,MATCH(I$39,Events_men,0),MATCH(L43,men_short_codes,0)))</f>
        <v>James Smyth</v>
      </c>
      <c r="K43" s="139" t="str">
        <f aca="false">IF(L43=0,"",INDEX(abbr_names,MATCH(L43,men_short_codes,0)))</f>
        <v>HHH</v>
      </c>
      <c r="L43" s="140" t="s">
        <v>22</v>
      </c>
      <c r="M43" s="146" t="n">
        <v>0.00391666666666667</v>
      </c>
      <c r="N43" s="136" t="n">
        <f aca="false">$W43</f>
        <v>3</v>
      </c>
      <c r="O43" s="134"/>
      <c r="P43" s="129"/>
      <c r="Q43" s="148" t="str">
        <f aca="false">IF(S43=0,"",INDEX(Mens_team_declarations,MATCH(P$39,Events_men,0)+3,MATCH(S43,men_short_codes,0)+2))</f>
        <v>Andy Dray, Owen Wells, Phil Payne &amp; Jonathan Burrell</v>
      </c>
      <c r="R43" s="148"/>
      <c r="S43" s="140" t="s">
        <v>21</v>
      </c>
      <c r="T43" s="143" t="s">
        <v>175</v>
      </c>
      <c r="U43" s="136" t="n">
        <v>5</v>
      </c>
      <c r="V43" s="136"/>
      <c r="W43" s="125" t="n">
        <v>3</v>
      </c>
      <c r="X43" s="137" t="n">
        <f aca="false">IF(OR($D43=X$1,$D43=X$2,$D43=X$3,$D43=X$4),$F43,0)+IF(OR($L43=X$1,$L43=X$2,$L43=X$3,$L43=X$4),$N43,0)+IF(OR($S43=X$1,$S43=X$2,$S43=X$3,$S43=X$4),$U43,0)</f>
        <v>0</v>
      </c>
      <c r="Y43" s="125" t="n">
        <f aca="false">IF(OR($D43=Y$1,$D43=Y$2,$D43=Y$3,$D43=Y$4),$F43,0)+IF(OR($L43=Y$1,$L43=Y$2,$L43=Y$3,$L43=Y$4),$N43,0)+IF(OR($S43=Y$1,$S43=Y$2,$S43=Y$3,$S43=Y$4),$U43,0)</f>
        <v>0</v>
      </c>
      <c r="Z43" s="125" t="n">
        <f aca="false">IF(OR($D43=Z$1,$D43=Z$2,$D43=Z$3,$D43=Z$4),$F43,0)+IF(OR($L43=Z$1,$L43=Z$2,$L43=Z$3,$L43=Z$4),$N43,0)+IF(OR($S43=Z$1,$S43=Z$2,$S43=Z$3,$S43=Z$4),$U43,0)</f>
        <v>0</v>
      </c>
      <c r="AA43" s="125" t="n">
        <f aca="false">IF(OR($D43=AA$1,$D43=AA$2,$D43=AA$3,$D43=AA$4),$F43,0)+IF(OR($L43=AA$1,$L43=AA$2,$L43=AA$3,$L43=AA$4),$N43,0)+IF(OR($S43=AA$1,$S43=AA$2,$S43=AA$3,$S43=AA$4),$U43,0)</f>
        <v>8</v>
      </c>
      <c r="AB43" s="125" t="n">
        <f aca="false">IF(OR($D43=AB$1,$D43=AB$2,$D43=AB$3,$D43=AB$4),$F43,0)+IF(OR($L43=AB$1,$L43=AB$2,$L43=AB$3,$L43=AB$4),$N43,0)+IF(OR($S43=AB$1,$S43=AB$2,$S43=AB$3,$S43=AB$4),$U43,0)</f>
        <v>0</v>
      </c>
      <c r="AC43" s="125" t="n">
        <f aca="false">IF(OR($D43=AC$1,$D43=AC$2,$D43=AC$3,$D43=AC$4),$F43,0)+IF(OR($L43=AC$1,$L43=AC$2,$L43=AC$3,$L43=AC$4),$N43,0)+IF(OR($S43=AC$1,$S43=AC$2,$S43=AC$3,$S43=AC$4),$U43,0)</f>
        <v>0</v>
      </c>
      <c r="AD43" s="125" t="n">
        <f aca="false">IF(OR($D43=AD$1,$D43=AD$2,$D43=AD$3,$D43=AD$4),$F43,0)+IF(OR($L43=AD$1,$L43=AD$2,$L43=AD$3,$L43=AD$4),$N43,0)+IF(OR($S43=AD$1,$S43=AD$2,$S43=AD$3,$S43=AD$4),$U43,0)</f>
        <v>0</v>
      </c>
      <c r="AE43" s="125"/>
      <c r="AF43" s="149"/>
    </row>
    <row r="44" customFormat="false" ht="12.75" hidden="false" customHeight="true" outlineLevel="0" collapsed="false">
      <c r="A44" s="129"/>
      <c r="B44" s="138" t="str">
        <f aca="false">IF(D44=0,"",INDEX(Mens_team_declarations,MATCH(A$39,Events_men,0),MATCH(D44,men_short_codes,0)))</f>
        <v/>
      </c>
      <c r="C44" s="139" t="str">
        <f aca="false">IF(D44=0,"",INDEX(abbr_names,MATCH(D44,men_short_codes,0)))</f>
        <v/>
      </c>
      <c r="D44" s="140"/>
      <c r="E44" s="146"/>
      <c r="F44" s="136" t="n">
        <f aca="false">$W44</f>
        <v>2</v>
      </c>
      <c r="G44" s="134"/>
      <c r="H44" s="135"/>
      <c r="I44" s="129"/>
      <c r="J44" s="138" t="str">
        <f aca="false">IF(L44=0,"",INDEX(Mens_team_declarations,MATCH(I$39,Events_men,0),MATCH(L44,men_short_codes,0)))</f>
        <v/>
      </c>
      <c r="K44" s="139" t="str">
        <f aca="false">IF(L44=0,"",INDEX(abbr_names,MATCH(L44,men_short_codes,0)))</f>
        <v/>
      </c>
      <c r="L44" s="140"/>
      <c r="M44" s="143"/>
      <c r="N44" s="136" t="n">
        <f aca="false">$W44</f>
        <v>2</v>
      </c>
      <c r="O44" s="134"/>
      <c r="P44" s="129"/>
      <c r="Q44" s="148"/>
      <c r="R44" s="148"/>
      <c r="S44" s="150"/>
      <c r="T44" s="151"/>
      <c r="U44" s="136"/>
      <c r="V44" s="136"/>
      <c r="W44" s="125" t="n">
        <v>2</v>
      </c>
      <c r="X44" s="137" t="n">
        <f aca="false">IF(OR($D44=X$1,$D44=X$2,$D44=X$3,$D44=X$4),$F44,0)+IF(OR($L44=X$1,$L44=X$2,$L44=X$3,$L44=X$4),$N44,0)+IF(OR($S44=X$1,$S44=X$2,$S44=X$3,$S44=X$4),$U44,0)</f>
        <v>0</v>
      </c>
      <c r="Y44" s="125" t="n">
        <f aca="false">IF(OR($D44=Y$1,$D44=Y$2,$D44=Y$3,$D44=Y$4),$F44,0)+IF(OR($L44=Y$1,$L44=Y$2,$L44=Y$3,$L44=Y$4),$N44,0)+IF(OR($S44=Y$1,$S44=Y$2,$S44=Y$3,$S44=Y$4),$U44,0)</f>
        <v>0</v>
      </c>
      <c r="Z44" s="125" t="n">
        <f aca="false">IF(OR($D44=Z$1,$D44=Z$2,$D44=Z$3,$D44=Z$4),$F44,0)+IF(OR($L44=Z$1,$L44=Z$2,$L44=Z$3,$L44=Z$4),$N44,0)+IF(OR($S44=Z$1,$S44=Z$2,$S44=Z$3,$S44=Z$4),$U44,0)</f>
        <v>0</v>
      </c>
      <c r="AA44" s="125" t="n">
        <f aca="false">IF(OR($D44=AA$1,$D44=AA$2,$D44=AA$3,$D44=AA$4),$F44,0)+IF(OR($L44=AA$1,$L44=AA$2,$L44=AA$3,$L44=AA$4),$N44,0)+IF(OR($S44=AA$1,$S44=AA$2,$S44=AA$3,$S44=AA$4),$U44,0)</f>
        <v>0</v>
      </c>
      <c r="AB44" s="125" t="n">
        <f aca="false">IF(OR($D44=AB$1,$D44=AB$2,$D44=AB$3,$D44=AB$4),$F44,0)+IF(OR($L44=AB$1,$L44=AB$2,$L44=AB$3,$L44=AB$4),$N44,0)+IF(OR($S44=AB$1,$S44=AB$2,$S44=AB$3,$S44=AB$4),$U44,0)</f>
        <v>0</v>
      </c>
      <c r="AC44" s="125" t="n">
        <f aca="false">IF(OR($D44=AC$1,$D44=AC$2,$D44=AC$3,$D44=AC$4),$F44,0)+IF(OR($L44=AC$1,$L44=AC$2,$L44=AC$3,$L44=AC$4),$N44,0)+IF(OR($S44=AC$1,$S44=AC$2,$S44=AC$3,$S44=AC$4),$U44,0)</f>
        <v>0</v>
      </c>
      <c r="AD44" s="125" t="n">
        <f aca="false">IF(OR($D44=AD$1,$D44=AD$2,$D44=AD$3,$D44=AD$4),$F44,0)+IF(OR($L44=AD$1,$L44=AD$2,$L44=AD$3,$L44=AD$4),$N44,0)+IF(OR($S44=AD$1,$S44=AD$2,$S44=AD$3,$S44=AD$4),$U44,0)</f>
        <v>0</v>
      </c>
      <c r="AE44" s="125"/>
      <c r="AF44" s="149"/>
    </row>
    <row r="45" customFormat="false" ht="14.65" hidden="false" customHeight="true" outlineLevel="0" collapsed="false">
      <c r="A45" s="129"/>
      <c r="B45" s="138" t="str">
        <f aca="false">IF(D45=0,"",INDEX(Mens_team_declarations,MATCH(A$39,Events_men,0),MATCH(D45,men_short_codes,0)))</f>
        <v/>
      </c>
      <c r="C45" s="139" t="str">
        <f aca="false">IF(D45=0,"",INDEX(abbr_names,MATCH(D45,men_short_codes,0)))</f>
        <v/>
      </c>
      <c r="D45" s="140"/>
      <c r="E45" s="143"/>
      <c r="F45" s="136" t="n">
        <f aca="false">$W45</f>
        <v>1</v>
      </c>
      <c r="G45" s="134"/>
      <c r="H45" s="135"/>
      <c r="I45" s="129"/>
      <c r="J45" s="138" t="str">
        <f aca="false">IF(L45=0,"",INDEX(Mens_team_declarations,MATCH(I$39,Events_men,0),MATCH(L45,men_short_codes,0)))</f>
        <v/>
      </c>
      <c r="K45" s="139" t="str">
        <f aca="false">IF(L45=0,"",INDEX(abbr_names,MATCH(L45,men_short_codes,0)))</f>
        <v/>
      </c>
      <c r="L45" s="140"/>
      <c r="M45" s="143"/>
      <c r="N45" s="136" t="n">
        <f aca="false">$W45</f>
        <v>1</v>
      </c>
      <c r="O45" s="134"/>
      <c r="P45" s="129"/>
      <c r="Q45" s="148"/>
      <c r="R45" s="148"/>
      <c r="S45" s="150"/>
      <c r="T45" s="151"/>
      <c r="U45" s="136"/>
      <c r="V45" s="136"/>
      <c r="W45" s="125" t="n">
        <v>1</v>
      </c>
      <c r="X45" s="137" t="n">
        <f aca="false">IF(OR($D45=X$1,$D45=X$2,$D45=X$3,$D45=X$4),$F45,0)+IF(OR($L45=X$1,$L45=X$2,$L45=X$3,$L45=X$4),$N45,0)+IF(OR($S45=X$1,$S45=X$2,$S45=X$3,$S45=X$4),$U45,0)</f>
        <v>0</v>
      </c>
      <c r="Y45" s="125" t="n">
        <f aca="false">IF(OR($D45=Y$1,$D45=Y$2,$D45=Y$3,$D45=Y$4),$F45,0)+IF(OR($L45=Y$1,$L45=Y$2,$L45=Y$3,$L45=Y$4),$N45,0)+IF(OR($S45=Y$1,$S45=Y$2,$S45=Y$3,$S45=Y$4),$U45,0)</f>
        <v>0</v>
      </c>
      <c r="Z45" s="125" t="n">
        <f aca="false">IF(OR($D45=Z$1,$D45=Z$2,$D45=Z$3,$D45=Z$4),$F45,0)+IF(OR($L45=Z$1,$L45=Z$2,$L45=Z$3,$L45=Z$4),$N45,0)+IF(OR($S45=Z$1,$S45=Z$2,$S45=Z$3,$S45=Z$4),$U45,0)</f>
        <v>0</v>
      </c>
      <c r="AA45" s="125" t="n">
        <f aca="false">IF(OR($D45=AA$1,$D45=AA$2,$D45=AA$3,$D45=AA$4),$F45,0)+IF(OR($L45=AA$1,$L45=AA$2,$L45=AA$3,$L45=AA$4),$N45,0)+IF(OR($S45=AA$1,$S45=AA$2,$S45=AA$3,$S45=AA$4),$U45,0)</f>
        <v>0</v>
      </c>
      <c r="AB45" s="125" t="n">
        <f aca="false">IF(OR($D45=AB$1,$D45=AB$2,$D45=AB$3,$D45=AB$4),$F45,0)+IF(OR($L45=AB$1,$L45=AB$2,$L45=AB$3,$L45=AB$4),$N45,0)+IF(OR($S45=AB$1,$S45=AB$2,$S45=AB$3,$S45=AB$4),$U45,0)</f>
        <v>0</v>
      </c>
      <c r="AC45" s="125" t="n">
        <f aca="false">IF(OR($D45=AC$1,$D45=AC$2,$D45=AC$3,$D45=AC$4),$F45,0)+IF(OR($L45=AC$1,$L45=AC$2,$L45=AC$3,$L45=AC$4),$N45,0)+IF(OR($S45=AC$1,$S45=AC$2,$S45=AC$3,$S45=AC$4),$U45,0)</f>
        <v>0</v>
      </c>
      <c r="AD45" s="125" t="n">
        <f aca="false">IF(OR($D45=AD$1,$D45=AD$2,$D45=AD$3,$D45=AD$4),$F45,0)+IF(OR($L45=AD$1,$L45=AD$2,$L45=AD$3,$L45=AD$4),$N45,0)+IF(OR($S45=AD$1,$S45=AD$2,$S45=AD$3,$S45=AD$4),$U45,0)</f>
        <v>0</v>
      </c>
      <c r="AE45" s="125"/>
      <c r="AF45" s="149"/>
    </row>
    <row r="46" customFormat="false" ht="12.75" hidden="false" customHeight="true" outlineLevel="0" collapsed="false">
      <c r="A46" s="130" t="str">
        <f aca="false">'Team Declaration'!$B11</f>
        <v>1500m</v>
      </c>
      <c r="B46" s="133"/>
      <c r="C46" s="133" t="s">
        <v>26</v>
      </c>
      <c r="D46" s="133"/>
      <c r="E46" s="144"/>
      <c r="F46" s="136" t="n">
        <f aca="false">$W46</f>
        <v>0</v>
      </c>
      <c r="G46" s="134"/>
      <c r="H46" s="135"/>
      <c r="I46" s="130" t="str">
        <f aca="false">'Team Declaration'!$B11</f>
        <v>1500m</v>
      </c>
      <c r="J46" s="133"/>
      <c r="K46" s="133" t="s">
        <v>27</v>
      </c>
      <c r="L46" s="133"/>
      <c r="M46" s="144"/>
      <c r="N46" s="136" t="n">
        <f aca="false">$W46</f>
        <v>0</v>
      </c>
      <c r="O46" s="134"/>
      <c r="P46" s="129"/>
      <c r="Q46" s="148" t="str">
        <f aca="false">IF(S46=0,"",INDEX(Mens_team_declarations,MATCH(P$39,Events_men,0)+3,MATCH(S46,men_short_codes,0)+2))</f>
        <v>Gareth Taplin, Laurie Burret, Alan Rolfe &amp; Ross Brocklehurst</v>
      </c>
      <c r="R46" s="148"/>
      <c r="S46" s="140" t="s">
        <v>17</v>
      </c>
      <c r="T46" s="143" t="s">
        <v>176</v>
      </c>
      <c r="U46" s="136" t="n">
        <v>4</v>
      </c>
      <c r="V46" s="136"/>
      <c r="W46" s="125"/>
      <c r="X46" s="137" t="n">
        <f aca="false">IF(OR($D46=X$1,$D46=X$2,$D46=X$3,$D46=X$4),$F46,0)+IF(OR($L46=X$1,$L46=X$2,$L46=X$3,$L46=X$4),$N46,0)+IF(OR($S46=X$1,$S46=X$2,$S46=X$3,$S46=X$4),$U46,0)</f>
        <v>0</v>
      </c>
      <c r="Y46" s="125" t="n">
        <f aca="false">IF(OR($D46=Y$1,$D46=Y$2,$D46=Y$3,$D46=Y$4),$F46,0)+IF(OR($L46=Y$1,$L46=Y$2,$L46=Y$3,$L46=Y$4),$N46,0)+IF(OR($S46=Y$1,$S46=Y$2,$S46=Y$3,$S46=Y$4),$U46,0)</f>
        <v>0</v>
      </c>
      <c r="Z46" s="125" t="n">
        <f aca="false">IF(OR($D46=Z$1,$D46=Z$2,$D46=Z$3,$D46=Z$4),$F46,0)+IF(OR($L46=Z$1,$L46=Z$2,$L46=Z$3,$L46=Z$4),$N46,0)+IF(OR($S46=Z$1,$S46=Z$2,$S46=Z$3,$S46=Z$4),$U46,0)</f>
        <v>4</v>
      </c>
      <c r="AA46" s="125" t="n">
        <f aca="false">IF(OR($D46=AA$1,$D46=AA$2,$D46=AA$3,$D46=AA$4),$F46,0)+IF(OR($L46=AA$1,$L46=AA$2,$L46=AA$3,$L46=AA$4),$N46,0)+IF(OR($S46=AA$1,$S46=AA$2,$S46=AA$3,$S46=AA$4),$U46,0)</f>
        <v>0</v>
      </c>
      <c r="AB46" s="125" t="n">
        <f aca="false">IF(OR($D46=AB$1,$D46=AB$2,$D46=AB$3,$D46=AB$4),$F46,0)+IF(OR($L46=AB$1,$L46=AB$2,$L46=AB$3,$L46=AB$4),$N46,0)+IF(OR($S46=AB$1,$S46=AB$2,$S46=AB$3,$S46=AB$4),$U46,0)</f>
        <v>0</v>
      </c>
      <c r="AC46" s="125" t="n">
        <f aca="false">IF(OR($D46=AC$1,$D46=AC$2,$D46=AC$3,$D46=AC$4),$F46,0)+IF(OR($L46=AC$1,$L46=AC$2,$L46=AC$3,$L46=AC$4),$N46,0)+IF(OR($S46=AC$1,$S46=AC$2,$S46=AC$3,$S46=AC$4),$U46,0)</f>
        <v>0</v>
      </c>
      <c r="AD46" s="125" t="n">
        <f aca="false">IF(OR($D46=AD$1,$D46=AD$2,$D46=AD$3,$D46=AD$4),$F46,0)+IF(OR($L46=AD$1,$L46=AD$2,$L46=AD$3,$L46=AD$4),$N46,0)+IF(OR($S46=AD$1,$S46=AD$2,$S46=AD$3,$S46=AD$4),$U46,0)</f>
        <v>0</v>
      </c>
      <c r="AE46" s="145"/>
      <c r="AF46" s="152"/>
    </row>
    <row r="47" customFormat="false" ht="14.65" hidden="false" customHeight="true" outlineLevel="0" collapsed="false">
      <c r="A47" s="129"/>
      <c r="B47" s="138" t="str">
        <f aca="false">IF(D47=0,"",INDEX(Mens_team_declarations,MATCH(A$46,Events_men,0),MATCH(D47,men_short_codes,0)))</f>
        <v>Jonathan Burrell</v>
      </c>
      <c r="C47" s="139" t="str">
        <f aca="false">IF(D47=0,"",INDEX(abbr_names,MATCH(D47,men_short_codes,0)))</f>
        <v>HHH</v>
      </c>
      <c r="D47" s="140" t="n">
        <v>17</v>
      </c>
      <c r="E47" s="146" t="n">
        <v>0.00339930555555556</v>
      </c>
      <c r="F47" s="136" t="n">
        <f aca="false">$W47</f>
        <v>6</v>
      </c>
      <c r="G47" s="134"/>
      <c r="H47" s="135"/>
      <c r="I47" s="129"/>
      <c r="J47" s="138" t="str">
        <f aca="false">IF(L47=0,"",INDEX(Mens_team_declarations,MATCH(I$46,Events_men,0),MATCH(L47,men_short_codes,0)))</f>
        <v>Tim Hicks</v>
      </c>
      <c r="K47" s="139" t="str">
        <f aca="false">IF(L47=0,"",INDEX(abbr_names,MATCH(L47,men_short_codes,0)))</f>
        <v>HHH</v>
      </c>
      <c r="L47" s="140" t="n">
        <v>7</v>
      </c>
      <c r="M47" s="146" t="n">
        <v>0.00391666666666667</v>
      </c>
      <c r="N47" s="136" t="n">
        <f aca="false">$W47</f>
        <v>6</v>
      </c>
      <c r="O47" s="136"/>
      <c r="P47" s="129"/>
      <c r="Q47" s="148"/>
      <c r="R47" s="148"/>
      <c r="S47" s="150"/>
      <c r="T47" s="151"/>
      <c r="U47" s="136"/>
      <c r="V47" s="136"/>
      <c r="W47" s="125" t="n">
        <v>6</v>
      </c>
      <c r="X47" s="137" t="n">
        <f aca="false">IF(OR($D47=X$1,$D47=X$2,$D47=X$3,$D47=X$4),$F47,0)+IF(OR($L47=X$1,$L47=X$2,$L47=X$3,$L47=X$4),$N47,0)+IF(OR($S47=X$1,$S47=X$2,$S47=X$3,$S47=X$4),$U47,0)</f>
        <v>0</v>
      </c>
      <c r="Y47" s="125" t="n">
        <f aca="false">IF(OR($D47=Y$1,$D47=Y$2,$D47=Y$3,$D47=Y$4),$F47,0)+IF(OR($L47=Y$1,$L47=Y$2,$L47=Y$3,$L47=Y$4),$N47,0)+IF(OR($S47=Y$1,$S47=Y$2,$S47=Y$3,$S47=Y$4),$U47,0)</f>
        <v>0</v>
      </c>
      <c r="Z47" s="125" t="n">
        <f aca="false">IF(OR($D47=Z$1,$D47=Z$2,$D47=Z$3,$D47=Z$4),$F47,0)+IF(OR($L47=Z$1,$L47=Z$2,$L47=Z$3,$L47=Z$4),$N47,0)+IF(OR($S47=Z$1,$S47=Z$2,$S47=Z$3,$S47=Z$4),$U47,0)</f>
        <v>0</v>
      </c>
      <c r="AA47" s="125" t="n">
        <f aca="false">IF(OR($D47=AA$1,$D47=AA$2,$D47=AA$3,$D47=AA$4),$F47,0)+IF(OR($L47=AA$1,$L47=AA$2,$L47=AA$3,$L47=AA$4),$N47,0)+IF(OR($S47=AA$1,$S47=AA$2,$S47=AA$3,$S47=AA$4),$U47,0)</f>
        <v>12</v>
      </c>
      <c r="AB47" s="125" t="n">
        <f aca="false">IF(OR($D47=AB$1,$D47=AB$2,$D47=AB$3,$D47=AB$4),$F47,0)+IF(OR($L47=AB$1,$L47=AB$2,$L47=AB$3,$L47=AB$4),$N47,0)+IF(OR($S47=AB$1,$S47=AB$2,$S47=AB$3,$S47=AB$4),$U47,0)</f>
        <v>0</v>
      </c>
      <c r="AC47" s="125" t="n">
        <f aca="false">IF(OR($D47=AC$1,$D47=AC$2,$D47=AC$3,$D47=AC$4),$F47,0)+IF(OR($L47=AC$1,$L47=AC$2,$L47=AC$3,$L47=AC$4),$N47,0)+IF(OR($S47=AC$1,$S47=AC$2,$S47=AC$3,$S47=AC$4),$U47,0)</f>
        <v>0</v>
      </c>
      <c r="AD47" s="125" t="n">
        <f aca="false">IF(OR($D47=AD$1,$D47=AD$2,$D47=AD$3,$D47=AD$4),$F47,0)+IF(OR($L47=AD$1,$L47=AD$2,$L47=AD$3,$L47=AD$4),$N47,0)+IF(OR($S47=AD$1,$S47=AD$2,$S47=AD$3,$S47=AD$4),$U47,0)</f>
        <v>0</v>
      </c>
      <c r="AE47" s="125"/>
      <c r="AF47" s="149"/>
    </row>
    <row r="48" customFormat="false" ht="12.75" hidden="false" customHeight="true" outlineLevel="0" collapsed="false">
      <c r="A48" s="129"/>
      <c r="B48" s="138" t="str">
        <f aca="false">IF(D48=0,"",INDEX(Mens_team_declarations,MATCH(A$46,Events_men,0),MATCH(D48,men_short_codes,0)))</f>
        <v>Darren Barzee</v>
      </c>
      <c r="C48" s="139" t="str">
        <f aca="false">IF(D48=0,"",INDEX(abbr_names,MATCH(D48,men_short_codes,0)))</f>
        <v>HAC</v>
      </c>
      <c r="D48" s="140" t="n">
        <v>16</v>
      </c>
      <c r="E48" s="146" t="n">
        <v>0.0035787037037037</v>
      </c>
      <c r="F48" s="136" t="n">
        <f aca="false">$W48</f>
        <v>5</v>
      </c>
      <c r="G48" s="134"/>
      <c r="H48" s="135"/>
      <c r="I48" s="129"/>
      <c r="J48" s="138" t="str">
        <f aca="false">IF(L48=0,"",INDEX(Mens_team_declarations,MATCH(I$46,Events_men,0),MATCH(L48,men_short_codes,0)))</f>
        <v>Stuart Brown</v>
      </c>
      <c r="K48" s="139" t="str">
        <f aca="false">IF(L48=0,"",INDEX(abbr_names,MATCH(L48,men_short_codes,0)))</f>
        <v>A80</v>
      </c>
      <c r="L48" s="140" t="n">
        <v>8</v>
      </c>
      <c r="M48" s="146" t="n">
        <v>0.00394675925925926</v>
      </c>
      <c r="N48" s="136" t="n">
        <f aca="false">$W48</f>
        <v>5</v>
      </c>
      <c r="O48" s="136"/>
      <c r="P48" s="129"/>
      <c r="Q48" s="148"/>
      <c r="R48" s="148"/>
      <c r="S48" s="150"/>
      <c r="T48" s="151"/>
      <c r="U48" s="136"/>
      <c r="V48" s="136"/>
      <c r="W48" s="125" t="n">
        <v>5</v>
      </c>
      <c r="X48" s="137" t="n">
        <f aca="false">IF(OR($D48=X$1,$D48=X$2,$D48=X$3,$D48=X$4),$F48,0)+IF(OR($L48=X$1,$L48=X$2,$L48=X$3,$L48=X$4),$N48,0)+IF(OR($S48=X$1,$S48=X$2,$S48=X$3,$S48=X$4),$U48,0)</f>
        <v>5</v>
      </c>
      <c r="Y48" s="125" t="n">
        <f aca="false">IF(OR($D48=Y$1,$D48=Y$2,$D48=Y$3,$D48=Y$4),$F48,0)+IF(OR($L48=Y$1,$L48=Y$2,$L48=Y$3,$L48=Y$4),$N48,0)+IF(OR($S48=Y$1,$S48=Y$2,$S48=Y$3,$S48=Y$4),$U48,0)</f>
        <v>0</v>
      </c>
      <c r="Z48" s="125" t="n">
        <f aca="false">IF(OR($D48=Z$1,$D48=Z$2,$D48=Z$3,$D48=Z$4),$F48,0)+IF(OR($L48=Z$1,$L48=Z$2,$L48=Z$3,$L48=Z$4),$N48,0)+IF(OR($S48=Z$1,$S48=Z$2,$S48=Z$3,$S48=Z$4),$U48,0)</f>
        <v>0</v>
      </c>
      <c r="AA48" s="125" t="n">
        <f aca="false">IF(OR($D48=AA$1,$D48=AA$2,$D48=AA$3,$D48=AA$4),$F48,0)+IF(OR($L48=AA$1,$L48=AA$2,$L48=AA$3,$L48=AA$4),$N48,0)+IF(OR($S48=AA$1,$S48=AA$2,$S48=AA$3,$S48=AA$4),$U48,0)</f>
        <v>0</v>
      </c>
      <c r="AB48" s="125" t="n">
        <f aca="false">IF(OR($D48=AB$1,$D48=AB$2,$D48=AB$3,$D48=AB$4),$F48,0)+IF(OR($L48=AB$1,$L48=AB$2,$L48=AB$3,$L48=AB$4),$N48,0)+IF(OR($S48=AB$1,$S48=AB$2,$S48=AB$3,$S48=AB$4),$U48,0)</f>
        <v>0</v>
      </c>
      <c r="AC48" s="125" t="n">
        <f aca="false">IF(OR($D48=AC$1,$D48=AC$2,$D48=AC$3,$D48=AC$4),$F48,0)+IF(OR($L48=AC$1,$L48=AC$2,$L48=AC$3,$L48=AC$4),$N48,0)+IF(OR($S48=AC$1,$S48=AC$2,$S48=AC$3,$S48=AC$4),$U48,0)</f>
        <v>5</v>
      </c>
      <c r="AD48" s="125" t="n">
        <f aca="false">IF(OR($D48=AD$1,$D48=AD$2,$D48=AD$3,$D48=AD$4),$F48,0)+IF(OR($L48=AD$1,$L48=AD$2,$L48=AD$3,$L48=AD$4),$N48,0)+IF(OR($S48=AD$1,$S48=AD$2,$S48=AD$3,$S48=AD$4),$U48,0)</f>
        <v>0</v>
      </c>
      <c r="AE48" s="125"/>
      <c r="AF48" s="149"/>
    </row>
    <row r="49" customFormat="false" ht="14.65" hidden="false" customHeight="true" outlineLevel="0" collapsed="false">
      <c r="A49" s="129"/>
      <c r="B49" s="138" t="str">
        <f aca="false">IF(D49=0,"",INDEX(Mens_team_declarations,MATCH(A$46,Events_men,0),MATCH(D49,men_short_codes,0)))</f>
        <v>Sean Gibson</v>
      </c>
      <c r="C49" s="139" t="str">
        <f aca="false">IF(D49=0,"",INDEX(abbr_names,MATCH(D49,men_short_codes,0)))</f>
        <v>B&amp;H</v>
      </c>
      <c r="D49" s="140" t="n">
        <v>11</v>
      </c>
      <c r="E49" s="146" t="n">
        <v>0.00358217592592593</v>
      </c>
      <c r="F49" s="136" t="n">
        <f aca="false">$W49</f>
        <v>4</v>
      </c>
      <c r="G49" s="134"/>
      <c r="H49" s="135"/>
      <c r="I49" s="129"/>
      <c r="J49" s="138" t="str">
        <f aca="false">IF(L49=0,"",INDEX(Mens_team_declarations,MATCH(I$46,Events_men,0),MATCH(L49,men_short_codes,0)))</f>
        <v/>
      </c>
      <c r="K49" s="139" t="str">
        <f aca="false">IF(L49=0,"",INDEX(abbr_names,MATCH(L49,men_short_codes,0)))</f>
        <v/>
      </c>
      <c r="L49" s="140"/>
      <c r="M49" s="146"/>
      <c r="N49" s="136" t="n">
        <f aca="false">$W49</f>
        <v>4</v>
      </c>
      <c r="O49" s="136"/>
      <c r="P49" s="129"/>
      <c r="Q49" s="148" t="str">
        <f aca="false">IF(S49=0,"",INDEX(Mens_team_declarations,MATCH(P$39,Events_men,0)+3,MATCH(S49,men_short_codes,0)+2))</f>
        <v>Shawn Buck, Brian Steene, Dan Vaughan &amp; Dan King</v>
      </c>
      <c r="R49" s="148"/>
      <c r="S49" s="140" t="s">
        <v>11</v>
      </c>
      <c r="T49" s="143" t="s">
        <v>177</v>
      </c>
      <c r="U49" s="136" t="n">
        <v>3</v>
      </c>
      <c r="V49" s="136"/>
      <c r="W49" s="125" t="n">
        <v>4</v>
      </c>
      <c r="X49" s="137" t="n">
        <f aca="false">IF(OR($D49=X$1,$D49=X$2,$D49=X$3,$D49=X$4),$F49,0)+IF(OR($L49=X$1,$L49=X$2,$L49=X$3,$L49=X$4),$N49,0)+IF(OR($S49=X$1,$S49=X$2,$S49=X$3,$S49=X$4),$U49,0)</f>
        <v>3</v>
      </c>
      <c r="Y49" s="125" t="n">
        <f aca="false">IF(OR($D49=Y$1,$D49=Y$2,$D49=Y$3,$D49=Y$4),$F49,0)+IF(OR($L49=Y$1,$L49=Y$2,$L49=Y$3,$L49=Y$4),$N49,0)+IF(OR($S49=Y$1,$S49=Y$2,$S49=Y$3,$S49=Y$4),$U49,0)</f>
        <v>4</v>
      </c>
      <c r="Z49" s="125" t="n">
        <f aca="false">IF(OR($D49=Z$1,$D49=Z$2,$D49=Z$3,$D49=Z$4),$F49,0)+IF(OR($L49=Z$1,$L49=Z$2,$L49=Z$3,$L49=Z$4),$N49,0)+IF(OR($S49=Z$1,$S49=Z$2,$S49=Z$3,$S49=Z$4),$U49,0)</f>
        <v>0</v>
      </c>
      <c r="AA49" s="125" t="n">
        <f aca="false">IF(OR($D49=AA$1,$D49=AA$2,$D49=AA$3,$D49=AA$4),$F49,0)+IF(OR($L49=AA$1,$L49=AA$2,$L49=AA$3,$L49=AA$4),$N49,0)+IF(OR($S49=AA$1,$S49=AA$2,$S49=AA$3,$S49=AA$4),$U49,0)</f>
        <v>0</v>
      </c>
      <c r="AB49" s="125" t="n">
        <f aca="false">IF(OR($D49=AB$1,$D49=AB$2,$D49=AB$3,$D49=AB$4),$F49,0)+IF(OR($L49=AB$1,$L49=AB$2,$L49=AB$3,$L49=AB$4),$N49,0)+IF(OR($S49=AB$1,$S49=AB$2,$S49=AB$3,$S49=AB$4),$U49,0)</f>
        <v>0</v>
      </c>
      <c r="AC49" s="125" t="n">
        <f aca="false">IF(OR($D49=AC$1,$D49=AC$2,$D49=AC$3,$D49=AC$4),$F49,0)+IF(OR($L49=AC$1,$L49=AC$2,$L49=AC$3,$L49=AC$4),$N49,0)+IF(OR($S49=AC$1,$S49=AC$2,$S49=AC$3,$S49=AC$4),$U49,0)</f>
        <v>0</v>
      </c>
      <c r="AD49" s="125" t="n">
        <f aca="false">IF(OR($D49=AD$1,$D49=AD$2,$D49=AD$3,$D49=AD$4),$F49,0)+IF(OR($L49=AD$1,$L49=AD$2,$L49=AD$3,$L49=AD$4),$N49,0)+IF(OR($S49=AD$1,$S49=AD$2,$S49=AD$3,$S49=AD$4),$U49,0)</f>
        <v>0</v>
      </c>
      <c r="AE49" s="125"/>
      <c r="AF49" s="149"/>
    </row>
    <row r="50" customFormat="false" ht="14.65" hidden="false" customHeight="true" outlineLevel="0" collapsed="false">
      <c r="A50" s="129"/>
      <c r="B50" s="138" t="str">
        <f aca="false">IF(D50=0,"",INDEX(Mens_team_declarations,MATCH(A$46,Events_men,0),MATCH(D50,men_short_codes,0)))</f>
        <v>Paul Gasson</v>
      </c>
      <c r="C50" s="139" t="str">
        <f aca="false">IF(D50=0,"",INDEX(abbr_names,MATCH(D50,men_short_codes,0)))</f>
        <v>A80</v>
      </c>
      <c r="D50" s="140" t="n">
        <v>10</v>
      </c>
      <c r="E50" s="146" t="n">
        <v>0.00382523148148148</v>
      </c>
      <c r="F50" s="136" t="n">
        <f aca="false">$W50</f>
        <v>3</v>
      </c>
      <c r="G50" s="134"/>
      <c r="H50" s="135"/>
      <c r="I50" s="129"/>
      <c r="J50" s="138" t="str">
        <f aca="false">IF(L50=0,"",INDEX(Mens_team_declarations,MATCH(I$46,Events_men,0),MATCH(L50,men_short_codes,0)))</f>
        <v/>
      </c>
      <c r="K50" s="139" t="str">
        <f aca="false">IF(L50=0,"",INDEX(abbr_names,MATCH(L50,men_short_codes,0)))</f>
        <v/>
      </c>
      <c r="L50" s="140"/>
      <c r="M50" s="146"/>
      <c r="N50" s="136" t="n">
        <f aca="false">$W50</f>
        <v>3</v>
      </c>
      <c r="O50" s="136"/>
      <c r="P50" s="129"/>
      <c r="Q50" s="148"/>
      <c r="R50" s="148"/>
      <c r="S50" s="150"/>
      <c r="T50" s="151"/>
      <c r="U50" s="136"/>
      <c r="V50" s="136"/>
      <c r="W50" s="125" t="n">
        <v>3</v>
      </c>
      <c r="X50" s="137" t="n">
        <f aca="false">IF(OR($D50=X$1,$D50=X$2,$D50=X$3,$D50=X$4),$F50,0)+IF(OR($L50=X$1,$L50=X$2,$L50=X$3,$L50=X$4),$N50,0)+IF(OR($S50=X$1,$S50=X$2,$S50=X$3,$S50=X$4),$U50,0)</f>
        <v>3</v>
      </c>
      <c r="Y50" s="125" t="n">
        <f aca="false">IF(OR($D50=Y$1,$D50=Y$2,$D50=Y$3,$D50=Y$4),$F50,0)+IF(OR($L50=Y$1,$L50=Y$2,$L50=Y$3,$L50=Y$4),$N50,0)+IF(OR($S50=Y$1,$S50=Y$2,$S50=Y$3,$S50=Y$4),$U50,0)</f>
        <v>0</v>
      </c>
      <c r="Z50" s="125" t="n">
        <f aca="false">IF(OR($D50=Z$1,$D50=Z$2,$D50=Z$3,$D50=Z$4),$F50,0)+IF(OR($L50=Z$1,$L50=Z$2,$L50=Z$3,$L50=Z$4),$N50,0)+IF(OR($S50=Z$1,$S50=Z$2,$S50=Z$3,$S50=Z$4),$U50,0)</f>
        <v>0</v>
      </c>
      <c r="AA50" s="125" t="n">
        <f aca="false">IF(OR($D50=AA$1,$D50=AA$2,$D50=AA$3,$D50=AA$4),$F50,0)+IF(OR($L50=AA$1,$L50=AA$2,$L50=AA$3,$L50=AA$4),$N50,0)+IF(OR($S50=AA$1,$S50=AA$2,$S50=AA$3,$S50=AA$4),$U50,0)</f>
        <v>0</v>
      </c>
      <c r="AB50" s="125" t="n">
        <f aca="false">IF(OR($D50=AB$1,$D50=AB$2,$D50=AB$3,$D50=AB$4),$F50,0)+IF(OR($L50=AB$1,$L50=AB$2,$L50=AB$3,$L50=AB$4),$N50,0)+IF(OR($S50=AB$1,$S50=AB$2,$S50=AB$3,$S50=AB$4),$U50,0)</f>
        <v>0</v>
      </c>
      <c r="AC50" s="125" t="n">
        <f aca="false">IF(OR($D50=AC$1,$D50=AC$2,$D50=AC$3,$D50=AC$4),$F50,0)+IF(OR($L50=AC$1,$L50=AC$2,$L50=AC$3,$L50=AC$4),$N50,0)+IF(OR($S50=AC$1,$S50=AC$2,$S50=AC$3,$S50=AC$4),$U50,0)</f>
        <v>0</v>
      </c>
      <c r="AD50" s="125" t="n">
        <f aca="false">IF(OR($D50=AD$1,$D50=AD$2,$D50=AD$3,$D50=AD$4),$F50,0)+IF(OR($L50=AD$1,$L50=AD$2,$L50=AD$3,$L50=AD$4),$N50,0)+IF(OR($S50=AD$1,$S50=AD$2,$S50=AD$3,$S50=AD$4),$U50,0)</f>
        <v>0</v>
      </c>
      <c r="AE50" s="125"/>
      <c r="AF50" s="149"/>
    </row>
    <row r="51" customFormat="false" ht="14.65" hidden="false" customHeight="true" outlineLevel="0" collapsed="false">
      <c r="A51" s="129"/>
      <c r="B51" s="138" t="str">
        <f aca="false">IF(D51=0,"",INDEX(Mens_team_declarations,MATCH(A$46,Events_men,0),MATCH(D51,men_short_codes,0)))</f>
        <v/>
      </c>
      <c r="C51" s="139" t="str">
        <f aca="false">IF(D51=0,"",INDEX(abbr_names,MATCH(D51,men_short_codes,0)))</f>
        <v/>
      </c>
      <c r="D51" s="140"/>
      <c r="E51" s="146"/>
      <c r="F51" s="136" t="n">
        <f aca="false">$W51</f>
        <v>2</v>
      </c>
      <c r="G51" s="134"/>
      <c r="H51" s="135"/>
      <c r="I51" s="129"/>
      <c r="J51" s="138" t="str">
        <f aca="false">IF(L51=0,"",INDEX(Mens_team_declarations,MATCH(I$46,Events_men,0),MATCH(L51,men_short_codes,0)))</f>
        <v/>
      </c>
      <c r="K51" s="139" t="str">
        <f aca="false">IF(L51=0,"",INDEX(abbr_names,MATCH(L51,men_short_codes,0)))</f>
        <v/>
      </c>
      <c r="L51" s="140"/>
      <c r="M51" s="146"/>
      <c r="N51" s="136" t="n">
        <f aca="false">$W51</f>
        <v>2</v>
      </c>
      <c r="O51" s="134"/>
      <c r="P51" s="129"/>
      <c r="Q51" s="148"/>
      <c r="R51" s="148"/>
      <c r="S51" s="150"/>
      <c r="T51" s="151"/>
      <c r="U51" s="136"/>
      <c r="V51" s="136"/>
      <c r="W51" s="125" t="n">
        <v>2</v>
      </c>
      <c r="X51" s="137" t="n">
        <f aca="false">IF(OR($D51=X$1,$D51=X$2,$D51=X$3,$D51=X$4),$F51,0)+IF(OR($L51=X$1,$L51=X$2,$L51=X$3,$L51=X$4),$N51,0)+IF(OR($S51=X$1,$S51=X$2,$S51=X$3,$S51=X$4),$U51,0)</f>
        <v>0</v>
      </c>
      <c r="Y51" s="125" t="n">
        <f aca="false">IF(OR($D51=Y$1,$D51=Y$2,$D51=Y$3,$D51=Y$4),$F51,0)+IF(OR($L51=Y$1,$L51=Y$2,$L51=Y$3,$L51=Y$4),$N51,0)+IF(OR($S51=Y$1,$S51=Y$2,$S51=Y$3,$S51=Y$4),$U51,0)</f>
        <v>0</v>
      </c>
      <c r="Z51" s="125" t="n">
        <f aca="false">IF(OR($D51=Z$1,$D51=Z$2,$D51=Z$3,$D51=Z$4),$F51,0)+IF(OR($L51=Z$1,$L51=Z$2,$L51=Z$3,$L51=Z$4),$N51,0)+IF(OR($S51=Z$1,$S51=Z$2,$S51=Z$3,$S51=Z$4),$U51,0)</f>
        <v>0</v>
      </c>
      <c r="AA51" s="125" t="n">
        <f aca="false">IF(OR($D51=AA$1,$D51=AA$2,$D51=AA$3,$D51=AA$4),$F51,0)+IF(OR($L51=AA$1,$L51=AA$2,$L51=AA$3,$L51=AA$4),$N51,0)+IF(OR($S51=AA$1,$S51=AA$2,$S51=AA$3,$S51=AA$4),$U51,0)</f>
        <v>0</v>
      </c>
      <c r="AB51" s="125" t="n">
        <f aca="false">IF(OR($D51=AB$1,$D51=AB$2,$D51=AB$3,$D51=AB$4),$F51,0)+IF(OR($L51=AB$1,$L51=AB$2,$L51=AB$3,$L51=AB$4),$N51,0)+IF(OR($S51=AB$1,$S51=AB$2,$S51=AB$3,$S51=AB$4),$U51,0)</f>
        <v>0</v>
      </c>
      <c r="AC51" s="125" t="n">
        <f aca="false">IF(OR($D51=AC$1,$D51=AC$2,$D51=AC$3,$D51=AC$4),$F51,0)+IF(OR($L51=AC$1,$L51=AC$2,$L51=AC$3,$L51=AC$4),$N51,0)+IF(OR($S51=AC$1,$S51=AC$2,$S51=AC$3,$S51=AC$4),$U51,0)</f>
        <v>0</v>
      </c>
      <c r="AD51" s="125" t="n">
        <f aca="false">IF(OR($D51=AD$1,$D51=AD$2,$D51=AD$3,$D51=AD$4),$F51,0)+IF(OR($L51=AD$1,$L51=AD$2,$L51=AD$3,$L51=AD$4),$N51,0)+IF(OR($S51=AD$1,$S51=AD$2,$S51=AD$3,$S51=AD$4),$U51,0)</f>
        <v>0</v>
      </c>
      <c r="AE51" s="125"/>
      <c r="AF51" s="149"/>
    </row>
    <row r="52" customFormat="false" ht="14.65" hidden="false" customHeight="true" outlineLevel="0" collapsed="false">
      <c r="A52" s="129"/>
      <c r="B52" s="138" t="str">
        <f aca="false">IF(D52=0,"",INDEX(Mens_team_declarations,MATCH(A$46,Events_men,0),MATCH(D52,men_short_codes,0)))</f>
        <v/>
      </c>
      <c r="C52" s="139" t="str">
        <f aca="false">IF(D52=0,"",INDEX(abbr_names,MATCH(D52,men_short_codes,0)))</f>
        <v/>
      </c>
      <c r="D52" s="140"/>
      <c r="E52" s="143"/>
      <c r="F52" s="136" t="n">
        <f aca="false">$W52</f>
        <v>1</v>
      </c>
      <c r="G52" s="134"/>
      <c r="H52" s="135"/>
      <c r="I52" s="129"/>
      <c r="J52" s="138" t="str">
        <f aca="false">IF(L52=0,"",INDEX(Mens_team_declarations,MATCH(I$46,Events_men,0),MATCH(L52,men_short_codes,0)))</f>
        <v/>
      </c>
      <c r="K52" s="139" t="str">
        <f aca="false">IF(L52=0,"",INDEX(abbr_names,MATCH(L52,men_short_codes,0)))</f>
        <v/>
      </c>
      <c r="L52" s="140"/>
      <c r="M52" s="143"/>
      <c r="N52" s="136" t="n">
        <f aca="false">$W52</f>
        <v>1</v>
      </c>
      <c r="O52" s="134"/>
      <c r="P52" s="129"/>
      <c r="Q52" s="148" t="str">
        <f aca="false">IF(S52=0,"",INDEX(Mens_team_declarations,MATCH(P$39,Events_men,0)+3,MATCH(S52,men_short_codes,0)+2))</f>
        <v/>
      </c>
      <c r="R52" s="148"/>
      <c r="S52" s="140"/>
      <c r="T52" s="143"/>
      <c r="U52" s="136" t="n">
        <v>2</v>
      </c>
      <c r="V52" s="136"/>
      <c r="W52" s="125" t="n">
        <v>1</v>
      </c>
      <c r="X52" s="137" t="n">
        <f aca="false">IF(OR($D52=X$1,$D52=X$2,$D52=X$3,$D52=X$4),$F52,0)+IF(OR($L52=X$1,$L52=X$2,$L52=X$3,$L52=X$4),$N52,0)+IF(OR($S52=X$1,$S52=X$2,$S52=X$3,$S52=X$4),$U52,0)</f>
        <v>0</v>
      </c>
      <c r="Y52" s="125" t="n">
        <f aca="false">IF(OR($D52=Y$1,$D52=Y$2,$D52=Y$3,$D52=Y$4),$F52,0)+IF(OR($L52=Y$1,$L52=Y$2,$L52=Y$3,$L52=Y$4),$N52,0)+IF(OR($S52=Y$1,$S52=Y$2,$S52=Y$3,$S52=Y$4),$U52,0)</f>
        <v>0</v>
      </c>
      <c r="Z52" s="125" t="n">
        <f aca="false">IF(OR($D52=Z$1,$D52=Z$2,$D52=Z$3,$D52=Z$4),$F52,0)+IF(OR($L52=Z$1,$L52=Z$2,$L52=Z$3,$L52=Z$4),$N52,0)+IF(OR($S52=Z$1,$S52=Z$2,$S52=Z$3,$S52=Z$4),$U52,0)</f>
        <v>0</v>
      </c>
      <c r="AA52" s="125" t="n">
        <f aca="false">IF(OR($D52=AA$1,$D52=AA$2,$D52=AA$3,$D52=AA$4),$F52,0)+IF(OR($L52=AA$1,$L52=AA$2,$L52=AA$3,$L52=AA$4),$N52,0)+IF(OR($S52=AA$1,$S52=AA$2,$S52=AA$3,$S52=AA$4),$U52,0)</f>
        <v>0</v>
      </c>
      <c r="AB52" s="125" t="n">
        <f aca="false">IF(OR($D52=AB$1,$D52=AB$2,$D52=AB$3,$D52=AB$4),$F52,0)+IF(OR($L52=AB$1,$L52=AB$2,$L52=AB$3,$L52=AB$4),$N52,0)+IF(OR($S52=AB$1,$S52=AB$2,$S52=AB$3,$S52=AB$4),$U52,0)</f>
        <v>0</v>
      </c>
      <c r="AC52" s="125" t="n">
        <f aca="false">IF(OR($D52=AC$1,$D52=AC$2,$D52=AC$3,$D52=AC$4),$F52,0)+IF(OR($L52=AC$1,$L52=AC$2,$L52=AC$3,$L52=AC$4),$N52,0)+IF(OR($S52=AC$1,$S52=AC$2,$S52=AC$3,$S52=AC$4),$U52,0)</f>
        <v>0</v>
      </c>
      <c r="AD52" s="125" t="n">
        <f aca="false">IF(OR($D52=AD$1,$D52=AD$2,$D52=AD$3,$D52=AD$4),$F52,0)+IF(OR($L52=AD$1,$L52=AD$2,$L52=AD$3,$L52=AD$4),$N52,0)+IF(OR($S52=AD$1,$S52=AD$2,$S52=AD$3,$S52=AD$4),$U52,0)</f>
        <v>0</v>
      </c>
      <c r="AE52" s="125"/>
      <c r="AF52" s="149"/>
    </row>
    <row r="53" customFormat="false" ht="14.65" hidden="false" customHeight="true" outlineLevel="0" collapsed="false">
      <c r="A53" s="130" t="str">
        <f aca="false">'Team Declaration'!$B7</f>
        <v>Hammer</v>
      </c>
      <c r="B53" s="129"/>
      <c r="C53" s="133" t="s">
        <v>11</v>
      </c>
      <c r="D53" s="131"/>
      <c r="E53" s="144"/>
      <c r="F53" s="136" t="n">
        <f aca="false">$W53</f>
        <v>0</v>
      </c>
      <c r="G53" s="134"/>
      <c r="H53" s="135"/>
      <c r="I53" s="130" t="str">
        <f aca="false">'Team Declaration'!$B7</f>
        <v>Hammer</v>
      </c>
      <c r="J53" s="131"/>
      <c r="K53" s="133" t="s">
        <v>26</v>
      </c>
      <c r="L53" s="131"/>
      <c r="M53" s="144"/>
      <c r="N53" s="136" t="n">
        <f aca="false">$W53</f>
        <v>0</v>
      </c>
      <c r="O53" s="134"/>
      <c r="P53" s="129"/>
      <c r="Q53" s="148"/>
      <c r="R53" s="148"/>
      <c r="S53" s="150"/>
      <c r="T53" s="151"/>
      <c r="U53" s="136" t="n">
        <f aca="false">$W53</f>
        <v>0</v>
      </c>
      <c r="V53" s="136"/>
      <c r="W53" s="125"/>
      <c r="X53" s="137" t="n">
        <f aca="false">IF(OR($D53=X$1,$D53=X$2,$D53=X$3,$D53=X$4),$F53,0)+IF(OR($L53=X$1,$L53=X$2,$L53=X$3,$L53=X$4),$N53,0)+IF(OR($S53=X$1,$S53=X$2,$S53=X$3,$S53=X$4),$U53,0)</f>
        <v>0</v>
      </c>
      <c r="Y53" s="125" t="n">
        <f aca="false">IF(OR($D53=Y$1,$D53=Y$2,$D53=Y$3,$D53=Y$4),$F53,0)+IF(OR($L53=Y$1,$L53=Y$2,$L53=Y$3,$L53=Y$4),$N53,0)+IF(OR($S53=Y$1,$S53=Y$2,$S53=Y$3,$S53=Y$4),$U53,0)</f>
        <v>0</v>
      </c>
      <c r="Z53" s="125" t="n">
        <f aca="false">IF(OR($D53=Z$1,$D53=Z$2,$D53=Z$3,$D53=Z$4),$F53,0)+IF(OR($L53=Z$1,$L53=Z$2,$L53=Z$3,$L53=Z$4),$N53,0)+IF(OR($S53=Z$1,$S53=Z$2,$S53=Z$3,$S53=Z$4),$U53,0)</f>
        <v>0</v>
      </c>
      <c r="AA53" s="125" t="n">
        <f aca="false">IF(OR($D53=AA$1,$D53=AA$2,$D53=AA$3,$D53=AA$4),$F53,0)+IF(OR($L53=AA$1,$L53=AA$2,$L53=AA$3,$L53=AA$4),$N53,0)+IF(OR($S53=AA$1,$S53=AA$2,$S53=AA$3,$S53=AA$4),$U53,0)</f>
        <v>0</v>
      </c>
      <c r="AB53" s="125" t="n">
        <f aca="false">IF(OR($D53=AB$1,$D53=AB$2,$D53=AB$3,$D53=AB$4),$F53,0)+IF(OR($L53=AB$1,$L53=AB$2,$L53=AB$3,$L53=AB$4),$N53,0)+IF(OR($S53=AB$1,$S53=AB$2,$S53=AB$3,$S53=AB$4),$U53,0)</f>
        <v>0</v>
      </c>
      <c r="AC53" s="125" t="n">
        <f aca="false">IF(OR($D53=AC$1,$D53=AC$2,$D53=AC$3,$D53=AC$4),$F53,0)+IF(OR($L53=AC$1,$L53=AC$2,$L53=AC$3,$L53=AC$4),$N53,0)+IF(OR($S53=AC$1,$S53=AC$2,$S53=AC$3,$S53=AC$4),$U53,0)</f>
        <v>0</v>
      </c>
      <c r="AD53" s="125" t="n">
        <f aca="false">IF(OR($D53=AD$1,$D53=AD$2,$D53=AD$3,$D53=AD$4),$F53,0)+IF(OR($L53=AD$1,$L53=AD$2,$L53=AD$3,$L53=AD$4),$N53,0)+IF(OR($S53=AD$1,$S53=AD$2,$S53=AD$3,$S53=AD$4),$U53,0)</f>
        <v>0</v>
      </c>
      <c r="AE53" s="125"/>
      <c r="AF53" s="149"/>
    </row>
    <row r="54" customFormat="false" ht="14.65" hidden="false" customHeight="true" outlineLevel="0" collapsed="false">
      <c r="A54" s="129"/>
      <c r="B54" s="138" t="str">
        <f aca="false">IF(D54=0,"",INDEX(Mens_team_declarations,MATCH(A$53,Events_men,0),MATCH(D54,men_short_codes,0)))</f>
        <v>Ben Anderson</v>
      </c>
      <c r="C54" s="139" t="str">
        <f aca="false">IF(D54=0,"",INDEX(abbr_names,MATCH(D54,men_short_codes,0)))</f>
        <v>E/HH</v>
      </c>
      <c r="D54" s="140" t="s">
        <v>17</v>
      </c>
      <c r="E54" s="142" t="n">
        <v>22.98</v>
      </c>
      <c r="F54" s="136" t="n">
        <f aca="false">$W54</f>
        <v>6</v>
      </c>
      <c r="G54" s="134"/>
      <c r="H54" s="135"/>
      <c r="I54" s="129"/>
      <c r="J54" s="138" t="str">
        <f aca="false">IF(L54=0,"",INDEX(Mens_team_declarations,MATCH(I$53,Events_men,0),MATCH(L54,men_short_codes,0)))</f>
        <v>Kevin Baker</v>
      </c>
      <c r="K54" s="139" t="str">
        <f aca="false">IF(L54=0,"",INDEX(abbr_names,MATCH(L54,men_short_codes,0)))</f>
        <v>B&amp;H</v>
      </c>
      <c r="L54" s="140" t="n">
        <v>11</v>
      </c>
      <c r="M54" s="141" t="n">
        <v>22.4</v>
      </c>
      <c r="N54" s="136" t="n">
        <f aca="false">$W54</f>
        <v>6</v>
      </c>
      <c r="O54" s="136"/>
      <c r="P54" s="129"/>
      <c r="Q54" s="148"/>
      <c r="R54" s="148"/>
      <c r="S54" s="150"/>
      <c r="T54" s="151"/>
      <c r="U54" s="136"/>
      <c r="V54" s="136"/>
      <c r="W54" s="125" t="n">
        <v>6</v>
      </c>
      <c r="X54" s="137" t="n">
        <f aca="false">IF(OR($D54=X$1,$D54=X$2,$D54=X$3,$D54=X$4),$F54,0)+IF(OR($L54=X$1,$L54=X$2,$L54=X$3,$L54=X$4),$N54,0)+IF(OR($S54=X$1,$S54=X$2,$S54=X$3,$S54=X$4),$U54,0)</f>
        <v>0</v>
      </c>
      <c r="Y54" s="125" t="n">
        <f aca="false">IF(OR($D54=Y$1,$D54=Y$2,$D54=Y$3,$D54=Y$4),$F54,0)+IF(OR($L54=Y$1,$L54=Y$2,$L54=Y$3,$L54=Y$4),$N54,0)+IF(OR($S54=Y$1,$S54=Y$2,$S54=Y$3,$S54=Y$4),$U54,0)</f>
        <v>6</v>
      </c>
      <c r="Z54" s="125" t="n">
        <f aca="false">IF(OR($D54=Z$1,$D54=Z$2,$D54=Z$3,$D54=Z$4),$F54,0)+IF(OR($L54=Z$1,$L54=Z$2,$L54=Z$3,$L54=Z$4),$N54,0)+IF(OR($S54=Z$1,$S54=Z$2,$S54=Z$3,$S54=Z$4),$U54,0)</f>
        <v>6</v>
      </c>
      <c r="AA54" s="125" t="n">
        <f aca="false">IF(OR($D54=AA$1,$D54=AA$2,$D54=AA$3,$D54=AA$4),$F54,0)+IF(OR($L54=AA$1,$L54=AA$2,$L54=AA$3,$L54=AA$4),$N54,0)+IF(OR($S54=AA$1,$S54=AA$2,$S54=AA$3,$S54=AA$4),$U54,0)</f>
        <v>0</v>
      </c>
      <c r="AB54" s="125" t="n">
        <f aca="false">IF(OR($D54=AB$1,$D54=AB$2,$D54=AB$3,$D54=AB$4),$F54,0)+IF(OR($L54=AB$1,$L54=AB$2,$L54=AB$3,$L54=AB$4),$N54,0)+IF(OR($S54=AB$1,$S54=AB$2,$S54=AB$3,$S54=AB$4),$U54,0)</f>
        <v>0</v>
      </c>
      <c r="AC54" s="125" t="n">
        <f aca="false">IF(OR($D54=AC$1,$D54=AC$2,$D54=AC$3,$D54=AC$4),$F54,0)+IF(OR($L54=AC$1,$L54=AC$2,$L54=AC$3,$L54=AC$4),$N54,0)+IF(OR($S54=AC$1,$S54=AC$2,$S54=AC$3,$S54=AC$4),$U54,0)</f>
        <v>0</v>
      </c>
      <c r="AD54" s="125" t="n">
        <f aca="false">IF(OR($D54=AD$1,$D54=AD$2,$D54=AD$3,$D54=AD$4),$F54,0)+IF(OR($L54=AD$1,$L54=AD$2,$L54=AD$3,$L54=AD$4),$N54,0)+IF(OR($S54=AD$1,$S54=AD$2,$S54=AD$3,$S54=AD$4),$U54,0)</f>
        <v>0</v>
      </c>
      <c r="AE54" s="125"/>
      <c r="AF54" s="149"/>
    </row>
    <row r="55" customFormat="false" ht="14.65" hidden="false" customHeight="true" outlineLevel="0" collapsed="false">
      <c r="A55" s="129"/>
      <c r="B55" s="138" t="str">
        <f aca="false">IF(D55=0,"",INDEX(Mens_team_declarations,MATCH(A$53,Events_men,0),MATCH(D55,men_short_codes,0)))</f>
        <v>Oliver Francis</v>
      </c>
      <c r="C55" s="139" t="str">
        <f aca="false">IF(D55=0,"",INDEX(abbr_names,MATCH(D55,men_short_codes,0)))</f>
        <v>HHH</v>
      </c>
      <c r="D55" s="140" t="s">
        <v>21</v>
      </c>
      <c r="E55" s="142" t="n">
        <v>10.02</v>
      </c>
      <c r="F55" s="136" t="n">
        <f aca="false">$W55</f>
        <v>5</v>
      </c>
      <c r="G55" s="134"/>
      <c r="H55" s="135"/>
      <c r="I55" s="129"/>
      <c r="J55" s="138" t="str">
        <f aca="false">IF(L55=0,"",INDEX(Mens_team_declarations,MATCH(I$53,Events_men,0),MATCH(L55,men_short_codes,0)))</f>
        <v>Ian Tomkins</v>
      </c>
      <c r="K55" s="139" t="str">
        <f aca="false">IF(L55=0,"",INDEX(abbr_names,MATCH(L55,men_short_codes,0)))</f>
        <v>HHH</v>
      </c>
      <c r="L55" s="140" t="n">
        <v>17</v>
      </c>
      <c r="M55" s="141" t="n">
        <v>20.24</v>
      </c>
      <c r="N55" s="136" t="n">
        <f aca="false">$W55</f>
        <v>5</v>
      </c>
      <c r="O55" s="136"/>
      <c r="P55" s="129"/>
      <c r="Q55" s="148" t="str">
        <f aca="false">IF(S55=0,"",INDEX(Mens_team_declarations,MATCH(P$39,Events_men,0)+3,MATCH(S55,men_short_codes,0)+2))</f>
        <v/>
      </c>
      <c r="R55" s="148"/>
      <c r="S55" s="140"/>
      <c r="T55" s="143"/>
      <c r="U55" s="136" t="n">
        <v>1</v>
      </c>
      <c r="V55" s="136"/>
      <c r="W55" s="125" t="n">
        <v>5</v>
      </c>
      <c r="X55" s="137" t="n">
        <f aca="false">IF(OR($D55=X$1,$D55=X$2,$D55=X$3,$D55=X$4),$F55,0)+IF(OR($L55=X$1,$L55=X$2,$L55=X$3,$L55=X$4),$N55,0)+IF(OR($S55=X$1,$S55=X$2,$S55=X$3,$S55=X$4),$U55,0)</f>
        <v>0</v>
      </c>
      <c r="Y55" s="125" t="n">
        <f aca="false">IF(OR($D55=Y$1,$D55=Y$2,$D55=Y$3,$D55=Y$4),$F55,0)+IF(OR($L55=Y$1,$L55=Y$2,$L55=Y$3,$L55=Y$4),$N55,0)+IF(OR($S55=Y$1,$S55=Y$2,$S55=Y$3,$S55=Y$4),$U55,0)</f>
        <v>0</v>
      </c>
      <c r="Z55" s="125" t="n">
        <f aca="false">IF(OR($D55=Z$1,$D55=Z$2,$D55=Z$3,$D55=Z$4),$F55,0)+IF(OR($L55=Z$1,$L55=Z$2,$L55=Z$3,$L55=Z$4),$N55,0)+IF(OR($S55=Z$1,$S55=Z$2,$S55=Z$3,$S55=Z$4),$U55,0)</f>
        <v>0</v>
      </c>
      <c r="AA55" s="125" t="n">
        <f aca="false">IF(OR($D55=AA$1,$D55=AA$2,$D55=AA$3,$D55=AA$4),$F55,0)+IF(OR($L55=AA$1,$L55=AA$2,$L55=AA$3,$L55=AA$4),$N55,0)+IF(OR($S55=AA$1,$S55=AA$2,$S55=AA$3,$S55=AA$4),$U55,0)</f>
        <v>10</v>
      </c>
      <c r="AB55" s="125" t="n">
        <f aca="false">IF(OR($D55=AB$1,$D55=AB$2,$D55=AB$3,$D55=AB$4),$F55,0)+IF(OR($L55=AB$1,$L55=AB$2,$L55=AB$3,$L55=AB$4),$N55,0)+IF(OR($S55=AB$1,$S55=AB$2,$S55=AB$3,$S55=AB$4),$U55,0)</f>
        <v>0</v>
      </c>
      <c r="AC55" s="125" t="n">
        <f aca="false">IF(OR($D55=AC$1,$D55=AC$2,$D55=AC$3,$D55=AC$4),$F55,0)+IF(OR($L55=AC$1,$L55=AC$2,$L55=AC$3,$L55=AC$4),$N55,0)+IF(OR($S55=AC$1,$S55=AC$2,$S55=AC$3,$S55=AC$4),$U55,0)</f>
        <v>0</v>
      </c>
      <c r="AD55" s="125" t="n">
        <f aca="false">IF(OR($D55=AD$1,$D55=AD$2,$D55=AD$3,$D55=AD$4),$F55,0)+IF(OR($L55=AD$1,$L55=AD$2,$L55=AD$3,$L55=AD$4),$N55,0)+IF(OR($S55=AD$1,$S55=AD$2,$S55=AD$3,$S55=AD$4),$U55,0)</f>
        <v>0</v>
      </c>
      <c r="AE55" s="125"/>
      <c r="AF55" s="149"/>
    </row>
    <row r="56" customFormat="false" ht="14.65" hidden="false" customHeight="true" outlineLevel="0" collapsed="false">
      <c r="A56" s="129"/>
      <c r="B56" s="138" t="str">
        <f aca="false">IF(D56=0,"",INDEX(Mens_team_declarations,MATCH(A$53,Events_men,0),MATCH(D56,men_short_codes,0)))</f>
        <v/>
      </c>
      <c r="C56" s="139" t="str">
        <f aca="false">IF(D56=0,"",INDEX(abbr_names,MATCH(D56,men_short_codes,0)))</f>
        <v/>
      </c>
      <c r="D56" s="140"/>
      <c r="E56" s="143"/>
      <c r="F56" s="136" t="n">
        <f aca="false">$W56</f>
        <v>4</v>
      </c>
      <c r="G56" s="134"/>
      <c r="H56" s="135"/>
      <c r="I56" s="129"/>
      <c r="J56" s="138" t="str">
        <f aca="false">IF(L56=0,"",INDEX(Mens_team_declarations,MATCH(I$53,Events_men,0),MATCH(L56,men_short_codes,0)))</f>
        <v/>
      </c>
      <c r="K56" s="139" t="str">
        <f aca="false">IF(L56=0,"",INDEX(abbr_names,MATCH(L56,men_short_codes,0)))</f>
        <v/>
      </c>
      <c r="L56" s="140"/>
      <c r="M56" s="141"/>
      <c r="N56" s="136" t="n">
        <f aca="false">$W56</f>
        <v>4</v>
      </c>
      <c r="O56" s="136"/>
      <c r="P56" s="129"/>
      <c r="Q56" s="148"/>
      <c r="R56" s="148"/>
      <c r="S56" s="150"/>
      <c r="T56" s="153"/>
      <c r="U56" s="136"/>
      <c r="V56" s="136"/>
      <c r="W56" s="125" t="n">
        <v>4</v>
      </c>
      <c r="X56" s="137" t="n">
        <f aca="false">IF(OR($D56=X$1,$D56=X$2,$D56=X$3,$D56=X$4),$F56,0)+IF(OR($L56=X$1,$L56=X$2,$L56=X$3,$L56=X$4),$N56,0)+IF(OR($S56=X$1,$S56=X$2,$S56=X$3,$S56=X$4),$U56,0)</f>
        <v>0</v>
      </c>
      <c r="Y56" s="125" t="n">
        <f aca="false">IF(OR($D56=Y$1,$D56=Y$2,$D56=Y$3,$D56=Y$4),$F56,0)+IF(OR($L56=Y$1,$L56=Y$2,$L56=Y$3,$L56=Y$4),$N56,0)+IF(OR($S56=Y$1,$S56=Y$2,$S56=Y$3,$S56=Y$4),$U56,0)</f>
        <v>0</v>
      </c>
      <c r="Z56" s="125" t="n">
        <f aca="false">IF(OR($D56=Z$1,$D56=Z$2,$D56=Z$3,$D56=Z$4),$F56,0)+IF(OR($L56=Z$1,$L56=Z$2,$L56=Z$3,$L56=Z$4),$N56,0)+IF(OR($S56=Z$1,$S56=Z$2,$S56=Z$3,$S56=Z$4),$U56,0)</f>
        <v>0</v>
      </c>
      <c r="AA56" s="125" t="n">
        <f aca="false">IF(OR($D56=AA$1,$D56=AA$2,$D56=AA$3,$D56=AA$4),$F56,0)+IF(OR($L56=AA$1,$L56=AA$2,$L56=AA$3,$L56=AA$4),$N56,0)+IF(OR($S56=AA$1,$S56=AA$2,$S56=AA$3,$S56=AA$4),$U56,0)</f>
        <v>0</v>
      </c>
      <c r="AB56" s="125" t="n">
        <f aca="false">IF(OR($D56=AB$1,$D56=AB$2,$D56=AB$3,$D56=AB$4),$F56,0)+IF(OR($L56=AB$1,$L56=AB$2,$L56=AB$3,$L56=AB$4),$N56,0)+IF(OR($S56=AB$1,$S56=AB$2,$S56=AB$3,$S56=AB$4),$U56,0)</f>
        <v>0</v>
      </c>
      <c r="AC56" s="125" t="n">
        <f aca="false">IF(OR($D56=AC$1,$D56=AC$2,$D56=AC$3,$D56=AC$4),$F56,0)+IF(OR($L56=AC$1,$L56=AC$2,$L56=AC$3,$L56=AC$4),$N56,0)+IF(OR($S56=AC$1,$S56=AC$2,$S56=AC$3,$S56=AC$4),$U56,0)</f>
        <v>0</v>
      </c>
      <c r="AD56" s="125" t="n">
        <f aca="false">IF(OR($D56=AD$1,$D56=AD$2,$D56=AD$3,$D56=AD$4),$F56,0)+IF(OR($L56=AD$1,$L56=AD$2,$L56=AD$3,$L56=AD$4),$N56,0)+IF(OR($S56=AD$1,$S56=AD$2,$S56=AD$3,$S56=AD$4),$U56,0)</f>
        <v>0</v>
      </c>
      <c r="AE56" s="125"/>
      <c r="AF56" s="149"/>
    </row>
    <row r="57" customFormat="false" ht="14.65" hidden="false" customHeight="true" outlineLevel="0" collapsed="false">
      <c r="A57" s="129"/>
      <c r="B57" s="138" t="str">
        <f aca="false">IF(D57=0,"",INDEX(Mens_team_declarations,MATCH(A$53,Events_men,0),MATCH(D57,men_short_codes,0)))</f>
        <v/>
      </c>
      <c r="C57" s="139" t="str">
        <f aca="false">IF(D57=0,"",INDEX(abbr_names,MATCH(D57,men_short_codes,0)))</f>
        <v/>
      </c>
      <c r="D57" s="140"/>
      <c r="E57" s="143"/>
      <c r="F57" s="136" t="n">
        <f aca="false">$W57</f>
        <v>3</v>
      </c>
      <c r="G57" s="134"/>
      <c r="H57" s="135"/>
      <c r="I57" s="129"/>
      <c r="J57" s="138" t="str">
        <f aca="false">IF(L57=0,"",INDEX(Mens_team_declarations,MATCH(I$53,Events_men,0),MATCH(L57,men_short_codes,0)))</f>
        <v/>
      </c>
      <c r="K57" s="139" t="str">
        <f aca="false">IF(L57=0,"",INDEX(abbr_names,MATCH(L57,men_short_codes,0)))</f>
        <v/>
      </c>
      <c r="L57" s="140"/>
      <c r="M57" s="141"/>
      <c r="N57" s="136" t="n">
        <f aca="false">$W57</f>
        <v>3</v>
      </c>
      <c r="O57" s="134"/>
      <c r="P57" s="129"/>
      <c r="Q57" s="148"/>
      <c r="R57" s="148"/>
      <c r="S57" s="154"/>
      <c r="T57" s="155"/>
      <c r="U57" s="136"/>
      <c r="V57" s="136"/>
      <c r="W57" s="125" t="n">
        <v>3</v>
      </c>
      <c r="X57" s="137" t="n">
        <f aca="false">IF(OR($D57=X$1,$D57=X$2,$D57=X$3,$D57=X$4),$F57,0)+IF(OR($L57=X$1,$L57=X$2,$L57=X$3,$L57=X$4),$N57,0)+IF(OR($S57=X$1,$S57=X$2,$S57=X$3,$S57=X$4),$U57,0)</f>
        <v>0</v>
      </c>
      <c r="Y57" s="125" t="n">
        <f aca="false">IF(OR($D57=Y$1,$D57=Y$2,$D57=Y$3,$D57=Y$4),$F57,0)+IF(OR($L57=Y$1,$L57=Y$2,$L57=Y$3,$L57=Y$4),$N57,0)+IF(OR($S57=Y$1,$S57=Y$2,$S57=Y$3,$S57=Y$4),$U57,0)</f>
        <v>0</v>
      </c>
      <c r="Z57" s="125" t="n">
        <f aca="false">IF(OR($D57=Z$1,$D57=Z$2,$D57=Z$3,$D57=Z$4),$F57,0)+IF(OR($L57=Z$1,$L57=Z$2,$L57=Z$3,$L57=Z$4),$N57,0)+IF(OR($S57=Z$1,$S57=Z$2,$S57=Z$3,$S57=Z$4),$U57,0)</f>
        <v>0</v>
      </c>
      <c r="AA57" s="125" t="n">
        <f aca="false">IF(OR($D57=AA$1,$D57=AA$2,$D57=AA$3,$D57=AA$4),$F57,0)+IF(OR($L57=AA$1,$L57=AA$2,$L57=AA$3,$L57=AA$4),$N57,0)+IF(OR($S57=AA$1,$S57=AA$2,$S57=AA$3,$S57=AA$4),$U57,0)</f>
        <v>0</v>
      </c>
      <c r="AB57" s="125" t="n">
        <f aca="false">IF(OR($D57=AB$1,$D57=AB$2,$D57=AB$3,$D57=AB$4),$F57,0)+IF(OR($L57=AB$1,$L57=AB$2,$L57=AB$3,$L57=AB$4),$N57,0)+IF(OR($S57=AB$1,$S57=AB$2,$S57=AB$3,$S57=AB$4),$U57,0)</f>
        <v>0</v>
      </c>
      <c r="AC57" s="125" t="n">
        <f aca="false">IF(OR($D57=AC$1,$D57=AC$2,$D57=AC$3,$D57=AC$4),$F57,0)+IF(OR($L57=AC$1,$L57=AC$2,$L57=AC$3,$L57=AC$4),$N57,0)+IF(OR($S57=AC$1,$S57=AC$2,$S57=AC$3,$S57=AC$4),$U57,0)</f>
        <v>0</v>
      </c>
      <c r="AD57" s="125" t="n">
        <f aca="false">IF(OR($D57=AD$1,$D57=AD$2,$D57=AD$3,$D57=AD$4),$F57,0)+IF(OR($L57=AD$1,$L57=AD$2,$L57=AD$3,$L57=AD$4),$N57,0)+IF(OR($S57=AD$1,$S57=AD$2,$S57=AD$3,$S57=AD$4),$U57,0)</f>
        <v>0</v>
      </c>
      <c r="AE57" s="125"/>
      <c r="AF57" s="149"/>
    </row>
    <row r="58" customFormat="false" ht="14.65" hidden="false" customHeight="true" outlineLevel="0" collapsed="false">
      <c r="A58" s="129"/>
      <c r="B58" s="138" t="str">
        <f aca="false">IF(D58=0,"",INDEX(Mens_team_declarations,MATCH(A$53,Events_men,0),MATCH(D58,men_short_codes,0)))</f>
        <v/>
      </c>
      <c r="C58" s="139" t="str">
        <f aca="false">IF(D58=0,"",INDEX(abbr_names,MATCH(D58,men_short_codes,0)))</f>
        <v/>
      </c>
      <c r="D58" s="140"/>
      <c r="E58" s="143"/>
      <c r="F58" s="136" t="n">
        <f aca="false">$W58</f>
        <v>2</v>
      </c>
      <c r="G58" s="134"/>
      <c r="H58" s="135"/>
      <c r="I58" s="129"/>
      <c r="J58" s="138" t="str">
        <f aca="false">IF(L58=0,"",INDEX(Mens_team_declarations,MATCH(I$53,Events_men,0),MATCH(L58,men_short_codes,0)))</f>
        <v/>
      </c>
      <c r="K58" s="139" t="str">
        <f aca="false">IF(L58=0,"",INDEX(abbr_names,MATCH(L58,men_short_codes,0)))</f>
        <v/>
      </c>
      <c r="L58" s="140"/>
      <c r="M58" s="141"/>
      <c r="N58" s="136" t="n">
        <f aca="false">$W58</f>
        <v>2</v>
      </c>
      <c r="O58" s="134"/>
      <c r="P58" s="129"/>
      <c r="Q58" s="156"/>
      <c r="R58" s="156"/>
      <c r="S58" s="157"/>
      <c r="T58" s="157"/>
      <c r="U58" s="136"/>
      <c r="V58" s="136"/>
      <c r="W58" s="125" t="n">
        <v>2</v>
      </c>
      <c r="X58" s="137" t="n">
        <f aca="false">IF(OR($D58=X$1,$D58=X$2,$D58=X$3,$D58=X$4),$F58,0)+IF(OR($L58=X$1,$L58=X$2,$L58=X$3,$L58=X$4),$N58,0)+IF(OR($S58=X$1,$S58=X$2,$S58=X$3,$S58=X$4),$U58,0)</f>
        <v>0</v>
      </c>
      <c r="Y58" s="125" t="n">
        <f aca="false">IF(OR($D58=Y$1,$D58=Y$2,$D58=Y$3,$D58=Y$4),$F58,0)+IF(OR($L58=Y$1,$L58=Y$2,$L58=Y$3,$L58=Y$4),$N58,0)+IF(OR($S58=Y$1,$S58=Y$2,$S58=Y$3,$S58=Y$4),$U58,0)</f>
        <v>0</v>
      </c>
      <c r="Z58" s="125" t="n">
        <f aca="false">IF(OR($D58=Z$1,$D58=Z$2,$D58=Z$3,$D58=Z$4),$F58,0)+IF(OR($L58=Z$1,$L58=Z$2,$L58=Z$3,$L58=Z$4),$N58,0)+IF(OR($S58=Z$1,$S58=Z$2,$S58=Z$3,$S58=Z$4),$U58,0)</f>
        <v>0</v>
      </c>
      <c r="AA58" s="125" t="n">
        <f aca="false">IF(OR($D58=AA$1,$D58=AA$2,$D58=AA$3,$D58=AA$4),$F58,0)+IF(OR($L58=AA$1,$L58=AA$2,$L58=AA$3,$L58=AA$4),$N58,0)+IF(OR($S58=AA$1,$S58=AA$2,$S58=AA$3,$S58=AA$4),$U58,0)</f>
        <v>0</v>
      </c>
      <c r="AB58" s="125" t="n">
        <f aca="false">IF(OR($D58=AB$1,$D58=AB$2,$D58=AB$3,$D58=AB$4),$F58,0)+IF(OR($L58=AB$1,$L58=AB$2,$L58=AB$3,$L58=AB$4),$N58,0)+IF(OR($S58=AB$1,$S58=AB$2,$S58=AB$3,$S58=AB$4),$U58,0)</f>
        <v>0</v>
      </c>
      <c r="AC58" s="125" t="n">
        <f aca="false">IF(OR($D58=AC$1,$D58=AC$2,$D58=AC$3,$D58=AC$4),$F58,0)+IF(OR($L58=AC$1,$L58=AC$2,$L58=AC$3,$L58=AC$4),$N58,0)+IF(OR($S58=AC$1,$S58=AC$2,$S58=AC$3,$S58=AC$4),$U58,0)</f>
        <v>0</v>
      </c>
      <c r="AD58" s="125" t="n">
        <f aca="false">IF(OR($D58=AD$1,$D58=AD$2,$D58=AD$3,$D58=AD$4),$F58,0)+IF(OR($L58=AD$1,$L58=AD$2,$L58=AD$3,$L58=AD$4),$N58,0)+IF(OR($S58=AD$1,$S58=AD$2,$S58=AD$3,$S58=AD$4),$U58,0)</f>
        <v>0</v>
      </c>
      <c r="AE58" s="125"/>
      <c r="AF58" s="149"/>
    </row>
    <row r="59" customFormat="false" ht="14.65" hidden="false" customHeight="true" outlineLevel="0" collapsed="false">
      <c r="A59" s="129"/>
      <c r="B59" s="138" t="str">
        <f aca="false">IF(D59=0,"",INDEX(Mens_team_declarations,MATCH(A$53,Events_men,0),MATCH(D59,men_short_codes,0)))</f>
        <v/>
      </c>
      <c r="C59" s="139" t="str">
        <f aca="false">IF(D59=0,"",INDEX(abbr_names,MATCH(D59,men_short_codes,0)))</f>
        <v/>
      </c>
      <c r="D59" s="140"/>
      <c r="E59" s="143"/>
      <c r="F59" s="136" t="n">
        <f aca="false">$W59</f>
        <v>1</v>
      </c>
      <c r="G59" s="134"/>
      <c r="H59" s="135"/>
      <c r="I59" s="129"/>
      <c r="J59" s="138" t="str">
        <f aca="false">IF(L59=0,"",INDEX(Mens_team_declarations,MATCH(I$53,Events_men,0),MATCH(L59,men_short_codes,0)))</f>
        <v/>
      </c>
      <c r="K59" s="139" t="str">
        <f aca="false">IF(L59=0,"",INDEX(abbr_names,MATCH(L59,men_short_codes,0)))</f>
        <v/>
      </c>
      <c r="L59" s="140"/>
      <c r="M59" s="141"/>
      <c r="N59" s="136" t="n">
        <f aca="false">$W59</f>
        <v>1</v>
      </c>
      <c r="O59" s="134"/>
      <c r="P59" s="129"/>
      <c r="Q59" s="135"/>
      <c r="R59" s="135" t="str">
        <f aca="false">IF($S55=0,"",INDEX('Team Declaration'!$C$7:$BF$18,MATCH($P$39,'Team Declaration'!$B$7:$B$18,0)+3,MATCH(LEFT($S55,1),'Team Declaration'!$C$5:$BF$5,0)+1))</f>
        <v/>
      </c>
      <c r="S59" s="158"/>
      <c r="T59" s="159"/>
      <c r="U59" s="136"/>
      <c r="V59" s="136"/>
      <c r="W59" s="125" t="n">
        <v>1</v>
      </c>
      <c r="X59" s="137" t="n">
        <f aca="false">IF(OR($D59=X$1,$D59=X$2,$D59=X$3,$D59=X$4),$F59,0)+IF(OR($L59=X$1,$L59=X$2,$L59=X$3,$L59=X$4),$N59,0)+IF(OR($S59=X$1,$S59=X$2,$S59=X$3,$S59=X$4),$U59,0)</f>
        <v>0</v>
      </c>
      <c r="Y59" s="125" t="n">
        <f aca="false">IF(OR($D59=Y$1,$D59=Y$2,$D59=Y$3,$D59=Y$4),$F59,0)+IF(OR($L59=Y$1,$L59=Y$2,$L59=Y$3,$L59=Y$4),$N59,0)+IF(OR($S59=Y$1,$S59=Y$2,$S59=Y$3,$S59=Y$4),$U59,0)</f>
        <v>0</v>
      </c>
      <c r="Z59" s="125" t="n">
        <f aca="false">IF(OR($D59=Z$1,$D59=Z$2,$D59=Z$3,$D59=Z$4),$F59,0)+IF(OR($L59=Z$1,$L59=Z$2,$L59=Z$3,$L59=Z$4),$N59,0)+IF(OR($S59=Z$1,$S59=Z$2,$S59=Z$3,$S59=Z$4),$U59,0)</f>
        <v>0</v>
      </c>
      <c r="AA59" s="125" t="n">
        <f aca="false">IF(OR($D59=AA$1,$D59=AA$2,$D59=AA$3,$D59=AA$4),$F59,0)+IF(OR($L59=AA$1,$L59=AA$2,$L59=AA$3,$L59=AA$4),$N59,0)+IF(OR($S59=AA$1,$S59=AA$2,$S59=AA$3,$S59=AA$4),$U59,0)</f>
        <v>0</v>
      </c>
      <c r="AB59" s="125" t="n">
        <f aca="false">IF(OR($D59=AB$1,$D59=AB$2,$D59=AB$3,$D59=AB$4),$F59,0)+IF(OR($L59=AB$1,$L59=AB$2,$L59=AB$3,$L59=AB$4),$N59,0)+IF(OR($S59=AB$1,$S59=AB$2,$S59=AB$3,$S59=AB$4),$U59,0)</f>
        <v>0</v>
      </c>
      <c r="AC59" s="125" t="n">
        <f aca="false">IF(OR($D59=AC$1,$D59=AC$2,$D59=AC$3,$D59=AC$4),$F59,0)+IF(OR($L59=AC$1,$L59=AC$2,$L59=AC$3,$L59=AC$4),$N59,0)+IF(OR($S59=AC$1,$S59=AC$2,$S59=AC$3,$S59=AC$4),$U59,0)</f>
        <v>0</v>
      </c>
      <c r="AD59" s="125" t="n">
        <f aca="false">IF(OR($D59=AD$1,$D59=AD$2,$D59=AD$3,$D59=AD$4),$F59,0)+IF(OR($L59=AD$1,$L59=AD$2,$L59=AD$3,$L59=AD$4),$N59,0)+IF(OR($S59=AD$1,$S59=AD$2,$S59=AD$3,$S59=AD$4),$U59,0)</f>
        <v>0</v>
      </c>
      <c r="AE59" s="125"/>
      <c r="AF59" s="149"/>
    </row>
    <row r="60" customFormat="false" ht="14.65" hidden="false" customHeight="true" outlineLevel="0" collapsed="false">
      <c r="A60" s="130" t="str">
        <f aca="false">'Team Declaration'!$B9</f>
        <v>Long Jump</v>
      </c>
      <c r="B60" s="135"/>
      <c r="C60" s="133" t="s">
        <v>11</v>
      </c>
      <c r="D60" s="131"/>
      <c r="E60" s="144"/>
      <c r="F60" s="136" t="n">
        <f aca="false">$W60</f>
        <v>0</v>
      </c>
      <c r="G60" s="134"/>
      <c r="H60" s="135"/>
      <c r="I60" s="130" t="str">
        <f aca="false">'Team Declaration'!$B9</f>
        <v>Long Jump</v>
      </c>
      <c r="J60" s="129"/>
      <c r="K60" s="133" t="s">
        <v>26</v>
      </c>
      <c r="L60" s="131"/>
      <c r="M60" s="144"/>
      <c r="N60" s="136" t="n">
        <f aca="false">$W60</f>
        <v>0</v>
      </c>
      <c r="O60" s="134"/>
      <c r="P60" s="160" t="s">
        <v>178</v>
      </c>
      <c r="Q60" s="132"/>
      <c r="R60" s="132"/>
      <c r="S60" s="161" t="s">
        <v>179</v>
      </c>
      <c r="T60" s="144" t="s">
        <v>180</v>
      </c>
      <c r="U60" s="136"/>
      <c r="V60" s="136"/>
      <c r="W60" s="125"/>
      <c r="X60" s="162" t="n">
        <f aca="false">SUM(X$5:X59)+SUM(X61:X64)</f>
        <v>62.000001</v>
      </c>
      <c r="Y60" s="163" t="n">
        <f aca="false">SUM(Y$5:Y59)+SUM(Y61:Y64)</f>
        <v>66.000002</v>
      </c>
      <c r="Z60" s="163" t="n">
        <f aca="false">SUM(Z$5:Z59)+SUM(Z61:Z64)</f>
        <v>73.000003</v>
      </c>
      <c r="AA60" s="163" t="n">
        <f aca="false">SUM(AA$5:AA59)+SUM(AA61:AA64)</f>
        <v>113.000004</v>
      </c>
      <c r="AB60" s="163" t="n">
        <f aca="false">SUM(AB$5:AB59)+SUM(AB61:AB64)</f>
        <v>5E-006</v>
      </c>
      <c r="AC60" s="163" t="n">
        <f aca="false">SUM(AC$5:AC59)+SUM(AC61:AC64)</f>
        <v>54.000006</v>
      </c>
      <c r="AD60" s="163" t="n">
        <f aca="false">SUM(AD$5:AD59)+SUM(AD61:AD64)</f>
        <v>7E-006</v>
      </c>
      <c r="AE60" s="125"/>
      <c r="AF60" s="149"/>
    </row>
    <row r="61" customFormat="false" ht="14.65" hidden="false" customHeight="true" outlineLevel="0" collapsed="false">
      <c r="A61" s="129"/>
      <c r="B61" s="138" t="str">
        <f aca="false">IF(D61=0,"",INDEX(Mens_team_declarations,MATCH(A$60,Events_men,0),MATCH(D61,men_short_codes,0)))</f>
        <v>Ben Anderson</v>
      </c>
      <c r="C61" s="139" t="str">
        <f aca="false">IF(D61=0,"",INDEX(abbr_names,MATCH(D61,men_short_codes,0)))</f>
        <v>E/HH</v>
      </c>
      <c r="D61" s="140" t="s">
        <v>17</v>
      </c>
      <c r="E61" s="141" t="n">
        <v>4.66</v>
      </c>
      <c r="F61" s="136" t="n">
        <f aca="false">$W61</f>
        <v>6</v>
      </c>
      <c r="G61" s="134"/>
      <c r="H61" s="135"/>
      <c r="I61" s="129"/>
      <c r="J61" s="138" t="str">
        <f aca="false">IF(L61=0,"",INDEX(Mens_team_declarations,MATCH(I$60,Events_men,0),MATCH(L61,men_short_codes,0)))</f>
        <v>Laurie Burret</v>
      </c>
      <c r="K61" s="139" t="str">
        <f aca="false">IF(L61=0,"",INDEX(abbr_names,MATCH(L61,men_short_codes,0)))</f>
        <v>E/HH</v>
      </c>
      <c r="L61" s="140" t="n">
        <v>14</v>
      </c>
      <c r="M61" s="141" t="n">
        <v>3.55</v>
      </c>
      <c r="N61" s="136" t="n">
        <f aca="false">$W61</f>
        <v>6</v>
      </c>
      <c r="O61" s="136"/>
      <c r="P61" s="135"/>
      <c r="Q61" s="132"/>
      <c r="R61" s="132" t="str">
        <f aca="false">IF(SUM(X$60:AD$60)=0,"",IF(S61="","",INDEX('Team Declaration'!$C$36:$C$42,MATCH($S61,'Team Declaration'!$F$36:$F$42,0))))</f>
        <v>Haywards Heath &amp; Lewes</v>
      </c>
      <c r="S61" s="133" t="n">
        <f aca="false">IF(COUNTIF(X$60:AD$60,"&gt;0.5")&gt;0,1,"")</f>
        <v>1</v>
      </c>
      <c r="T61" s="126" t="n">
        <f aca="false">IF(SUM(X$60:AD$60)=0,"",IF(S61="","",INDEX('Team Declaration'!$E$36:$E$42,MATCH($S61,'Team Declaration'!$F$36:$F$42,0))))</f>
        <v>113.000004</v>
      </c>
      <c r="U61" s="136"/>
      <c r="V61" s="136"/>
      <c r="W61" s="125" t="n">
        <v>6</v>
      </c>
      <c r="X61" s="164" t="n">
        <f aca="false">IF(OR($D61=X$1,$D61=X$2,$D61=X$3,$D61=X$4),$F61,0)+IF(OR($L61=X$1,$L61=X$2,$L61=X$3,$L61=X$4),$N61,0)</f>
        <v>0</v>
      </c>
      <c r="Y61" s="164" t="n">
        <f aca="false">IF(OR($D61=Y$1,$D61=Y$2,$D61=Y$3,$D61=Y$4),$F61,0)+IF(OR($L61=Y$1,$L61=Y$2,$L61=Y$3,$L61=Y$4),$N61,0)</f>
        <v>0</v>
      </c>
      <c r="Z61" s="164" t="n">
        <f aca="false">IF(OR($D61=Z$1,$D61=Z$2,$D61=Z$3,$D61=Z$4),$F61,0)+IF(OR($L61=Z$1,$L61=Z$2,$L61=Z$3,$L61=Z$4),$N61,0)</f>
        <v>12</v>
      </c>
      <c r="AA61" s="164" t="n">
        <f aca="false">IF(OR($D61=AA$1,$D61=AA$2,$D61=AA$3,$D61=AA$4),$F61,0)+IF(OR($L61=AA$1,$L61=AA$2,$L61=AA$3,$L61=AA$4),$N61,0)</f>
        <v>0</v>
      </c>
      <c r="AB61" s="164" t="n">
        <f aca="false">IF(OR($D61=AB$1,$D61=AB$2,$D61=AB$3,$D61=AB$4),$F61,0)+IF(OR($L61=AB$1,$L61=AB$2,$L61=AB$3,$L61=AB$4),$N61,0)</f>
        <v>0</v>
      </c>
      <c r="AC61" s="164" t="n">
        <f aca="false">IF(OR($D61=AC$1,$D61=AC$2,$D61=AC$3,$D61=AC$4),$F61,0)+IF(OR($L61=AC$1,$L61=AC$2,$L61=AC$3,$L61=AC$4),$N61,0)</f>
        <v>0</v>
      </c>
      <c r="AD61" s="164" t="n">
        <f aca="false">IF(OR($D61=AD$1,$D61=AD$2,$D61=AD$3,$D61=AD$4),$F61,0)+IF(OR($L61=AD$1,$L61=AD$2,$L61=AD$3,$L61=AD$4),$N61,0)</f>
        <v>0</v>
      </c>
      <c r="AE61" s="125"/>
      <c r="AF61" s="149"/>
    </row>
    <row r="62" customFormat="false" ht="14.65" hidden="false" customHeight="true" outlineLevel="0" collapsed="false">
      <c r="A62" s="129"/>
      <c r="B62" s="138" t="str">
        <f aca="false">IF(D62=0,"",INDEX(Mens_team_declarations,MATCH(A$60,Events_men,0),MATCH(D62,men_short_codes,0)))</f>
        <v>James Smyth</v>
      </c>
      <c r="C62" s="139" t="str">
        <f aca="false">IF(D62=0,"",INDEX(abbr_names,MATCH(D62,men_short_codes,0)))</f>
        <v>HHH</v>
      </c>
      <c r="D62" s="140" t="s">
        <v>21</v>
      </c>
      <c r="E62" s="141" t="n">
        <v>4.18</v>
      </c>
      <c r="F62" s="136" t="n">
        <f aca="false">$W62</f>
        <v>5</v>
      </c>
      <c r="G62" s="134"/>
      <c r="H62" s="135"/>
      <c r="I62" s="129"/>
      <c r="J62" s="138" t="str">
        <f aca="false">IF(L62=0,"",INDEX(Mens_team_declarations,MATCH(I$60,Events_men,0),MATCH(L62,men_short_codes,0)))</f>
        <v>Ian Dumbrell</v>
      </c>
      <c r="K62" s="139" t="str">
        <f aca="false">IF(L62=0,"",INDEX(abbr_names,MATCH(L62,men_short_codes,0)))</f>
        <v>HHH</v>
      </c>
      <c r="L62" s="140" t="n">
        <v>17</v>
      </c>
      <c r="M62" s="141" t="n">
        <v>3.49</v>
      </c>
      <c r="N62" s="136" t="n">
        <f aca="false">$W62</f>
        <v>5</v>
      </c>
      <c r="O62" s="136"/>
      <c r="P62" s="135"/>
      <c r="Q62" s="132"/>
      <c r="R62" s="132" t="str">
        <f aca="false">IF(SUM(X$60:AD$60)=0,"",IF(S62="","",INDEX('Team Declaration'!$C$36:$C$42,MATCH($S62,'Team Declaration'!$F$36:$F$42,0))))</f>
        <v>Eastbourne &amp; Hailsham</v>
      </c>
      <c r="S62" s="133" t="n">
        <f aca="false">IF(COUNTIF(X$60:AD$60,"&gt;0.5")&gt;2,2,"")</f>
        <v>2</v>
      </c>
      <c r="T62" s="126" t="n">
        <f aca="false">IF(SUM(X$60:AD$60)=0,"",IF(S62="","",INDEX('Team Declaration'!$E$36:$E$42,MATCH($S62,'Team Declaration'!$F$36:$F$42,0))))</f>
        <v>73.000003</v>
      </c>
      <c r="U62" s="136"/>
      <c r="V62" s="136"/>
      <c r="W62" s="125" t="n">
        <v>5</v>
      </c>
      <c r="X62" s="164" t="n">
        <f aca="false">IF(OR($D62=X$1,$D62=X$2,$D62=X$3,$D62=X$4),$F62,0)+IF(OR($L62=X$1,$L62=X$2,$L62=X$3,$L62=X$4),$N62,0)</f>
        <v>0</v>
      </c>
      <c r="Y62" s="164" t="n">
        <f aca="false">IF(OR($D62=Y$1,$D62=Y$2,$D62=Y$3,$D62=Y$4),$F62,0)+IF(OR($L62=Y$1,$L62=Y$2,$L62=Y$3,$L62=Y$4),$N62,0)</f>
        <v>0</v>
      </c>
      <c r="Z62" s="164" t="n">
        <f aca="false">IF(OR($D62=Z$1,$D62=Z$2,$D62=Z$3,$D62=Z$4),$F62,0)+IF(OR($L62=Z$1,$L62=Z$2,$L62=Z$3,$L62=Z$4),$N62,0)</f>
        <v>0</v>
      </c>
      <c r="AA62" s="164" t="n">
        <f aca="false">IF(OR($D62=AA$1,$D62=AA$2,$D62=AA$3,$D62=AA$4),$F62,0)+IF(OR($L62=AA$1,$L62=AA$2,$L62=AA$3,$L62=AA$4),$N62,0)</f>
        <v>10</v>
      </c>
      <c r="AB62" s="164" t="n">
        <f aca="false">IF(OR($D62=AB$1,$D62=AB$2,$D62=AB$3,$D62=AB$4),$F62,0)+IF(OR($L62=AB$1,$L62=AB$2,$L62=AB$3,$L62=AB$4),$N62,0)</f>
        <v>0</v>
      </c>
      <c r="AC62" s="164" t="n">
        <f aca="false">IF(OR($D62=AC$1,$D62=AC$2,$D62=AC$3,$D62=AC$4),$F62,0)+IF(OR($L62=AC$1,$L62=AC$2,$L62=AC$3,$L62=AC$4),$N62,0)</f>
        <v>0</v>
      </c>
      <c r="AD62" s="164" t="n">
        <f aca="false">IF(OR($D62=AD$1,$D62=AD$2,$D62=AD$3,$D62=AD$4),$F62,0)+IF(OR($L62=AD$1,$L62=AD$2,$L62=AD$3,$L62=AD$4),$N62,0)</f>
        <v>0</v>
      </c>
      <c r="AE62" s="125"/>
      <c r="AF62" s="149"/>
    </row>
    <row r="63" customFormat="false" ht="14.65" hidden="false" customHeight="true" outlineLevel="0" collapsed="false">
      <c r="A63" s="129"/>
      <c r="B63" s="138" t="str">
        <f aca="false">IF(D63=0,"",INDEX(Mens_team_declarations,MATCH(A$60,Events_men,0),MATCH(D63,men_short_codes,0)))</f>
        <v/>
      </c>
      <c r="C63" s="139" t="str">
        <f aca="false">IF(D63=0,"",INDEX(abbr_names,MATCH(D63,men_short_codes,0)))</f>
        <v/>
      </c>
      <c r="D63" s="140"/>
      <c r="E63" s="143"/>
      <c r="F63" s="136" t="n">
        <f aca="false">$W63</f>
        <v>4</v>
      </c>
      <c r="G63" s="134"/>
      <c r="H63" s="135"/>
      <c r="I63" s="129"/>
      <c r="J63" s="138" t="str">
        <f aca="false">IF(L63=0,"",INDEX(Mens_team_declarations,MATCH(I$60,Events_men,0),MATCH(L63,men_short_codes,0)))</f>
        <v>Graham Shorter</v>
      </c>
      <c r="K63" s="139" t="str">
        <f aca="false">IF(L63=0,"",INDEX(abbr_names,MATCH(L63,men_short_codes,0)))</f>
        <v>A80</v>
      </c>
      <c r="L63" s="140" t="n">
        <v>10</v>
      </c>
      <c r="M63" s="141" t="n">
        <v>3.19</v>
      </c>
      <c r="N63" s="136" t="n">
        <f aca="false">$W63</f>
        <v>4</v>
      </c>
      <c r="O63" s="136"/>
      <c r="P63" s="135"/>
      <c r="Q63" s="132"/>
      <c r="R63" s="132" t="str">
        <f aca="false">IF(SUM(X$60:AD$60)=0,"",IF(S63="","",INDEX('Team Declaration'!$C$36:$C$42,MATCH($S63,'Team Declaration'!$F$36:$F$42,0))))</f>
        <v>B&amp;H &amp; Hove AC</v>
      </c>
      <c r="S63" s="133" t="n">
        <f aca="false">IF(COUNTIF(X$60:AD$60,"&gt;0.5")&gt;2,3,"")</f>
        <v>3</v>
      </c>
      <c r="T63" s="126" t="n">
        <f aca="false">IF(SUM(X$60:AD$60)=0,"",IF(S63="","",INDEX('Team Declaration'!$E$36:$E$42,MATCH($S63,'Team Declaration'!$F$36:$F$42,0))))</f>
        <v>66.000002</v>
      </c>
      <c r="U63" s="136"/>
      <c r="V63" s="136"/>
      <c r="W63" s="125" t="n">
        <v>4</v>
      </c>
      <c r="X63" s="164" t="n">
        <f aca="false">IF(OR($D63=X$1,$D63=X$2,$D63=X$3,$D63=X$4),$F63,0)+IF(OR($L63=X$1,$L63=X$2,$L63=X$3,$L63=X$4),$N63,0)</f>
        <v>4</v>
      </c>
      <c r="Y63" s="164" t="n">
        <f aca="false">IF(OR($D63=Y$1,$D63=Y$2,$D63=Y$3,$D63=Y$4),$F63,0)+IF(OR($L63=Y$1,$L63=Y$2,$L63=Y$3,$L63=Y$4),$N63,0)</f>
        <v>0</v>
      </c>
      <c r="Z63" s="164" t="n">
        <f aca="false">IF(OR($D63=Z$1,$D63=Z$2,$D63=Z$3,$D63=Z$4),$F63,0)+IF(OR($L63=Z$1,$L63=Z$2,$L63=Z$3,$L63=Z$4),$N63,0)</f>
        <v>0</v>
      </c>
      <c r="AA63" s="164" t="n">
        <f aca="false">IF(OR($D63=AA$1,$D63=AA$2,$D63=AA$3,$D63=AA$4),$F63,0)+IF(OR($L63=AA$1,$L63=AA$2,$L63=AA$3,$L63=AA$4),$N63,0)</f>
        <v>0</v>
      </c>
      <c r="AB63" s="164" t="n">
        <f aca="false">IF(OR($D63=AB$1,$D63=AB$2,$D63=AB$3,$D63=AB$4),$F63,0)+IF(OR($L63=AB$1,$L63=AB$2,$L63=AB$3,$L63=AB$4),$N63,0)</f>
        <v>0</v>
      </c>
      <c r="AC63" s="164" t="n">
        <f aca="false">IF(OR($D63=AC$1,$D63=AC$2,$D63=AC$3,$D63=AC$4),$F63,0)+IF(OR($L63=AC$1,$L63=AC$2,$L63=AC$3,$L63=AC$4),$N63,0)</f>
        <v>0</v>
      </c>
      <c r="AD63" s="164" t="n">
        <f aca="false">IF(OR($D63=AD$1,$D63=AD$2,$D63=AD$3,$D63=AD$4),$F63,0)+IF(OR($L63=AD$1,$L63=AD$2,$L63=AD$3,$L63=AD$4),$N63,0)</f>
        <v>0</v>
      </c>
      <c r="AE63" s="125"/>
      <c r="AF63" s="149"/>
    </row>
    <row r="64" customFormat="false" ht="14.65" hidden="false" customHeight="true" outlineLevel="0" collapsed="false">
      <c r="A64" s="129"/>
      <c r="B64" s="138" t="str">
        <f aca="false">IF(D64=0,"",INDEX(Mens_team_declarations,MATCH(A$60,Events_men,0),MATCH(D64,men_short_codes,0)))</f>
        <v/>
      </c>
      <c r="C64" s="139" t="str">
        <f aca="false">IF(D64=0,"",INDEX(abbr_names,MATCH(D64,men_short_codes,0)))</f>
        <v/>
      </c>
      <c r="D64" s="140"/>
      <c r="E64" s="143"/>
      <c r="F64" s="136" t="n">
        <f aca="false">$W64</f>
        <v>3</v>
      </c>
      <c r="G64" s="134"/>
      <c r="H64" s="135"/>
      <c r="I64" s="129"/>
      <c r="J64" s="138" t="str">
        <f aca="false">IF(L64=0,"",INDEX(Mens_team_declarations,MATCH(I$60,Events_men,0),MATCH(L64,men_short_codes,0)))</f>
        <v/>
      </c>
      <c r="K64" s="139" t="str">
        <f aca="false">IF(L64=0,"",INDEX(abbr_names,MATCH(L64,men_short_codes,0)))</f>
        <v/>
      </c>
      <c r="L64" s="140"/>
      <c r="M64" s="143"/>
      <c r="N64" s="136" t="n">
        <f aca="false">$W64</f>
        <v>3</v>
      </c>
      <c r="O64" s="136"/>
      <c r="P64" s="135"/>
      <c r="Q64" s="132"/>
      <c r="R64" s="132" t="str">
        <f aca="false">IF(SUM(X$60:AD$60)=0,"",IF(S64="","",INDEX('Team Declaration'!$C$36:$C$42,MATCH($S64,'Team Declaration'!$F$36:$F$42,0))))</f>
        <v>Arena 80</v>
      </c>
      <c r="S64" s="133" t="n">
        <f aca="false">IF(COUNTIF(X$60:AD$60,"&gt;0.5")&gt;3,4,"")</f>
        <v>4</v>
      </c>
      <c r="T64" s="126" t="n">
        <f aca="false">IF(SUM(X$60:AD$60)=0,"",IF(S64="","",INDEX('Team Declaration'!$E$36:$E$42,MATCH($S64,'Team Declaration'!$F$36:$F$42,0))))</f>
        <v>62.000001</v>
      </c>
      <c r="U64" s="136"/>
      <c r="V64" s="136"/>
      <c r="W64" s="165" t="n">
        <v>3</v>
      </c>
      <c r="X64" s="164" t="n">
        <f aca="false">IF(OR($D64=X$1,$D64=X$2,$D64=X$3,$D64=X$4),$F64,0)+IF(OR($L64=X$1,$L64=X$2,$L64=X$3,$L64=X$4),$N64,0)</f>
        <v>0</v>
      </c>
      <c r="Y64" s="164" t="n">
        <f aca="false">IF(OR($D64=Y$1,$D64=Y$2,$D64=Y$3,$D64=Y$4),$F64,0)+IF(OR($L64=Y$1,$L64=Y$2,$L64=Y$3,$L64=Y$4),$N64,0)</f>
        <v>0</v>
      </c>
      <c r="Z64" s="164" t="n">
        <f aca="false">IF(OR($D64=Z$1,$D64=Z$2,$D64=Z$3,$D64=Z$4),$F64,0)+IF(OR($L64=Z$1,$L64=Z$2,$L64=Z$3,$L64=Z$4),$N64,0)</f>
        <v>0</v>
      </c>
      <c r="AA64" s="164" t="n">
        <f aca="false">IF(OR($D64=AA$1,$D64=AA$2,$D64=AA$3,$D64=AA$4),$F64,0)+IF(OR($L64=AA$1,$L64=AA$2,$L64=AA$3,$L64=AA$4),$N64,0)</f>
        <v>0</v>
      </c>
      <c r="AB64" s="164" t="n">
        <f aca="false">IF(OR($D64=AB$1,$D64=AB$2,$D64=AB$3,$D64=AB$4),$F64,0)+IF(OR($L64=AB$1,$L64=AB$2,$L64=AB$3,$L64=AB$4),$N64,0)</f>
        <v>0</v>
      </c>
      <c r="AC64" s="164" t="n">
        <f aca="false">IF(OR($D64=AC$1,$D64=AC$2,$D64=AC$3,$D64=AC$4),$F64,0)+IF(OR($L64=AC$1,$L64=AC$2,$L64=AC$3,$L64=AC$4),$N64,0)</f>
        <v>0</v>
      </c>
      <c r="AD64" s="164" t="n">
        <f aca="false">IF(OR($D64=AD$1,$D64=AD$2,$D64=AD$3,$D64=AD$4),$F64,0)+IF(OR($L64=AD$1,$L64=AD$2,$L64=AD$3,$L64=AD$4),$N64,0)</f>
        <v>0</v>
      </c>
      <c r="AE64" s="125"/>
      <c r="AF64" s="149"/>
    </row>
    <row r="65" customFormat="false" ht="14.65" hidden="false" customHeight="true" outlineLevel="0" collapsed="false">
      <c r="A65" s="129"/>
      <c r="B65" s="138" t="str">
        <f aca="false">IF(D65=0,"",INDEX(Mens_team_declarations,MATCH(A$60,Events_men,0),MATCH(D65,men_short_codes,0)))</f>
        <v/>
      </c>
      <c r="C65" s="139" t="str">
        <f aca="false">IF(D65=0,"",INDEX(abbr_names,MATCH(D65,men_short_codes,0)))</f>
        <v/>
      </c>
      <c r="D65" s="140"/>
      <c r="E65" s="143"/>
      <c r="F65" s="136" t="n">
        <f aca="false">$W65</f>
        <v>2</v>
      </c>
      <c r="G65" s="134"/>
      <c r="H65" s="135"/>
      <c r="I65" s="129"/>
      <c r="J65" s="138" t="str">
        <f aca="false">IF(L65=0,"",INDEX(Mens_team_declarations,MATCH(I$60,Events_men,0),MATCH(L65,men_short_codes,0)))</f>
        <v/>
      </c>
      <c r="K65" s="139" t="str">
        <f aca="false">IF(L65=0,"",INDEX(abbr_names,MATCH(L65,men_short_codes,0)))</f>
        <v/>
      </c>
      <c r="L65" s="140"/>
      <c r="M65" s="143"/>
      <c r="N65" s="136" t="n">
        <f aca="false">$W65</f>
        <v>2</v>
      </c>
      <c r="O65" s="134"/>
      <c r="P65" s="135"/>
      <c r="Q65" s="132"/>
      <c r="R65" s="132" t="str">
        <f aca="false">IF(SUM(X$60:AD$60)=0,"",IF(S65="","",INDEX('Team Declaration'!$C$36:$C$42,MATCH($S65,'Team Declaration'!$F$36:$F$42,0))))</f>
        <v>Hastings AC</v>
      </c>
      <c r="S65" s="133" t="n">
        <f aca="false">IF(COUNTIF(X$60:AD$60,"&gt;0.5")&gt;4,5,"")</f>
        <v>5</v>
      </c>
      <c r="T65" s="126" t="n">
        <f aca="false">IF(SUM(X$60:AD$60)=0,"",IF(S65="","",INDEX('Team Declaration'!$E$36:$E$42,MATCH($S65,'Team Declaration'!$F$36:$F$42,0))))</f>
        <v>54.000006</v>
      </c>
      <c r="U65" s="136"/>
      <c r="V65" s="136"/>
      <c r="W65" s="165" t="n">
        <v>2</v>
      </c>
      <c r="X65" s="164" t="n">
        <f aca="false">IF(OR($D65=X$1,$D65=X$2,$D65=X$3,$D65=X$4),$F65,0)+IF(OR($L65=X$1,$L65=X$2,$L65=X$3,$L65=X$4),$N65,0)</f>
        <v>0</v>
      </c>
      <c r="Y65" s="164" t="n">
        <f aca="false">IF(OR($D65=Y$1,$D65=Y$2,$D65=Y$3,$D65=Y$4),$F65,0)+IF(OR($L65=Y$1,$L65=Y$2,$L65=Y$3,$L65=Y$4),$N65,0)</f>
        <v>0</v>
      </c>
      <c r="Z65" s="164" t="n">
        <f aca="false">IF(OR($D65=Z$1,$D65=Z$2,$D65=Z$3,$D65=Z$4),$F65,0)+IF(OR($L65=Z$1,$L65=Z$2,$L65=Z$3,$L65=Z$4),$N65,0)</f>
        <v>0</v>
      </c>
      <c r="AA65" s="164" t="n">
        <f aca="false">IF(OR($D65=AA$1,$D65=AA$2,$D65=AA$3,$D65=AA$4),$F65,0)+IF(OR($L65=AA$1,$L65=AA$2,$L65=AA$3,$L65=AA$4),$N65,0)</f>
        <v>0</v>
      </c>
      <c r="AB65" s="164" t="n">
        <f aca="false">IF(OR($D65=AB$1,$D65=AB$2,$D65=AB$3,$D65=AB$4),$F65,0)+IF(OR($L65=AB$1,$L65=AB$2,$L65=AB$3,$L65=AB$4),$N65,0)</f>
        <v>0</v>
      </c>
      <c r="AC65" s="164" t="n">
        <f aca="false">IF(OR($D65=AC$1,$D65=AC$2,$D65=AC$3,$D65=AC$4),$F65,0)+IF(OR($L65=AC$1,$L65=AC$2,$L65=AC$3,$L65=AC$4),$N65,0)</f>
        <v>0</v>
      </c>
      <c r="AD65" s="164" t="n">
        <f aca="false">IF(OR($D65=AD$1,$D65=AD$2,$D65=AD$3,$D65=AD$4),$F65,0)+IF(OR($L65=AD$1,$L65=AD$2,$L65=AD$3,$L65=AD$4),$N65,0)</f>
        <v>0</v>
      </c>
      <c r="AE65" s="125"/>
      <c r="AF65" s="149"/>
    </row>
    <row r="66" customFormat="false" ht="14.65" hidden="false" customHeight="true" outlineLevel="0" collapsed="false">
      <c r="A66" s="129"/>
      <c r="B66" s="138" t="str">
        <f aca="false">IF(D66=0,"",INDEX(Mens_team_declarations,MATCH(A$60,Events_men,0),MATCH(D66,men_short_codes,0)))</f>
        <v/>
      </c>
      <c r="C66" s="139" t="str">
        <f aca="false">IF(D66=0,"",INDEX(abbr_names,MATCH(D66,men_short_codes,0)))</f>
        <v/>
      </c>
      <c r="D66" s="140"/>
      <c r="E66" s="143"/>
      <c r="F66" s="136" t="n">
        <f aca="false">$W66</f>
        <v>1</v>
      </c>
      <c r="G66" s="134"/>
      <c r="H66" s="135"/>
      <c r="I66" s="129"/>
      <c r="J66" s="138" t="str">
        <f aca="false">IF(L66=0,"",INDEX(Mens_team_declarations,MATCH(I$60,Events_men,0),MATCH(L66,men_short_codes,0)))</f>
        <v/>
      </c>
      <c r="K66" s="139" t="str">
        <f aca="false">IF(L66=0,"",INDEX(abbr_names,MATCH(L66,men_short_codes,0)))</f>
        <v/>
      </c>
      <c r="L66" s="140"/>
      <c r="M66" s="143"/>
      <c r="N66" s="136" t="n">
        <f aca="false">$W66</f>
        <v>1</v>
      </c>
      <c r="O66" s="134"/>
      <c r="P66" s="166"/>
      <c r="Q66" s="132"/>
      <c r="R66" s="132" t="str">
        <f aca="false">IF(SUM(X$60:AD$60)=0,"",IF(S66="","",INDEX('Team Declaration'!$C$36:$C$42,MATCH($S66,'Team Declaration'!$F$36:$F$42,0))))</f>
        <v/>
      </c>
      <c r="S66" s="133" t="str">
        <f aca="false">IF(COUNTIF(X$60:AD$60,"&gt;0.5")&gt;5,6,"")</f>
        <v/>
      </c>
      <c r="T66" s="131" t="str">
        <f aca="false">IF(SUM(X$60:AD$60)=0,"",IF(S66="","",INDEX('Team Declaration'!$E$36:$E$42,MATCH($S66,'Team Declaration'!$F$36:$F$42,0))))</f>
        <v/>
      </c>
      <c r="U66" s="136"/>
      <c r="V66" s="136"/>
      <c r="W66" s="165" t="n">
        <v>1</v>
      </c>
      <c r="X66" s="164" t="n">
        <f aca="false">IF(OR($D66=X$1,$D66=X$2,$D66=X$3,$D66=X$4),$F66,0)+IF(OR($L66=X$1,$L66=X$2,$L66=X$3,$L66=X$4),$N66,0)</f>
        <v>0</v>
      </c>
      <c r="Y66" s="164" t="n">
        <f aca="false">IF(OR($D66=Y$1,$D66=Y$2,$D66=Y$3,$D66=Y$4),$F66,0)+IF(OR($L66=Y$1,$L66=Y$2,$L66=Y$3,$L66=Y$4),$N66,0)</f>
        <v>0</v>
      </c>
      <c r="Z66" s="164" t="n">
        <f aca="false">IF(OR($D66=Z$1,$D66=Z$2,$D66=Z$3,$D66=Z$4),$F66,0)+IF(OR($L66=Z$1,$L66=Z$2,$L66=Z$3,$L66=Z$4),$N66,0)</f>
        <v>0</v>
      </c>
      <c r="AA66" s="164" t="n">
        <f aca="false">IF(OR($D66=AA$1,$D66=AA$2,$D66=AA$3,$D66=AA$4),$F66,0)+IF(OR($L66=AA$1,$L66=AA$2,$L66=AA$3,$L66=AA$4),$N66,0)</f>
        <v>0</v>
      </c>
      <c r="AB66" s="164" t="n">
        <f aca="false">IF(OR($D66=AB$1,$D66=AB$2,$D66=AB$3,$D66=AB$4),$F66,0)+IF(OR($L66=AB$1,$L66=AB$2,$L66=AB$3,$L66=AB$4),$N66,0)</f>
        <v>0</v>
      </c>
      <c r="AC66" s="164" t="n">
        <f aca="false">IF(OR($D66=AC$1,$D66=AC$2,$D66=AC$3,$D66=AC$4),$F66,0)+IF(OR($L66=AC$1,$L66=AC$2,$L66=AC$3,$L66=AC$4),$N66,0)</f>
        <v>0</v>
      </c>
      <c r="AD66" s="164" t="n">
        <f aca="false">IF(OR($D66=AD$1,$D66=AD$2,$D66=AD$3,$D66=AD$4),$F66,0)+IF(OR($L66=AD$1,$L66=AD$2,$L66=AD$3,$L66=AD$4),$N66,0)</f>
        <v>0</v>
      </c>
      <c r="AE66" s="125"/>
      <c r="AF66" s="149"/>
    </row>
    <row r="67" customFormat="false" ht="3" hidden="false" customHeight="true" outlineLevel="0" collapsed="false">
      <c r="A67" s="129"/>
      <c r="B67" s="129"/>
      <c r="C67" s="129"/>
      <c r="D67" s="131"/>
      <c r="E67" s="132"/>
      <c r="F67" s="129"/>
      <c r="G67" s="129"/>
      <c r="H67" s="129"/>
      <c r="I67" s="129"/>
      <c r="J67" s="129"/>
      <c r="K67" s="129"/>
      <c r="L67" s="131"/>
      <c r="M67" s="132"/>
      <c r="N67" s="129"/>
      <c r="O67" s="129"/>
      <c r="P67" s="129"/>
      <c r="Q67" s="132"/>
      <c r="R67" s="132"/>
      <c r="S67" s="129"/>
      <c r="T67" s="129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</row>
    <row r="68" customFormat="false" ht="14.65" hidden="false" customHeight="true" outlineLevel="0" collapsed="false">
      <c r="A68" s="167" t="str">
        <f aca="false">CONCATENATE("Sussex Vets League -  ",'Team Declaration'!H1," - ",TEXT('Team Declaration'!O1,"d mmm yyyy"))</f>
        <v>Sussex Vets League -  Lewes (B&amp;H) - 26 Jul 2021</v>
      </c>
      <c r="B68" s="167"/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8"/>
      <c r="V68" s="168"/>
      <c r="W68" s="168"/>
      <c r="X68" s="169" t="s">
        <v>85</v>
      </c>
      <c r="Y68" s="169" t="s">
        <v>87</v>
      </c>
      <c r="Z68" s="169" t="s">
        <v>91</v>
      </c>
      <c r="AA68" s="169" t="s">
        <v>89</v>
      </c>
      <c r="AB68" s="169" t="s">
        <v>95</v>
      </c>
      <c r="AC68" s="169" t="s">
        <v>93</v>
      </c>
      <c r="AD68" s="169" t="s">
        <v>97</v>
      </c>
      <c r="AE68" s="169"/>
      <c r="AF68" s="127"/>
    </row>
    <row r="69" customFormat="false" ht="14.65" hidden="false" customHeight="true" outlineLevel="0" collapsed="false">
      <c r="A69" s="167"/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8"/>
      <c r="V69" s="168"/>
      <c r="W69" s="168"/>
      <c r="X69" s="169" t="s">
        <v>86</v>
      </c>
      <c r="Y69" s="169" t="s">
        <v>88</v>
      </c>
      <c r="Z69" s="169" t="s">
        <v>92</v>
      </c>
      <c r="AA69" s="169" t="s">
        <v>90</v>
      </c>
      <c r="AB69" s="169" t="s">
        <v>96</v>
      </c>
      <c r="AC69" s="169" t="s">
        <v>94</v>
      </c>
      <c r="AD69" s="169" t="s">
        <v>98</v>
      </c>
      <c r="AE69" s="169"/>
      <c r="AF69" s="127"/>
    </row>
    <row r="70" customFormat="false" ht="17.1" hidden="false" customHeight="true" outlineLevel="0" collapsed="false">
      <c r="A70" s="170" t="s">
        <v>99</v>
      </c>
      <c r="B70" s="171"/>
      <c r="C70" s="172" t="s">
        <v>165</v>
      </c>
      <c r="D70" s="173"/>
      <c r="E70" s="174"/>
      <c r="F70" s="171"/>
      <c r="G70" s="171"/>
      <c r="H70" s="171"/>
      <c r="I70" s="171"/>
      <c r="J70" s="171"/>
      <c r="K70" s="172" t="s">
        <v>166</v>
      </c>
      <c r="L70" s="173"/>
      <c r="M70" s="174"/>
      <c r="N70" s="171"/>
      <c r="O70" s="171"/>
      <c r="P70" s="171"/>
      <c r="Q70" s="174"/>
      <c r="R70" s="174"/>
      <c r="S70" s="171"/>
      <c r="T70" s="171"/>
      <c r="U70" s="168"/>
      <c r="V70" s="168"/>
      <c r="W70" s="168"/>
      <c r="X70" s="169" t="n">
        <v>20</v>
      </c>
      <c r="Y70" s="169" t="n">
        <v>21</v>
      </c>
      <c r="Z70" s="169" t="n">
        <v>24</v>
      </c>
      <c r="AA70" s="169" t="n">
        <v>28</v>
      </c>
      <c r="AB70" s="169" t="n">
        <v>27</v>
      </c>
      <c r="AC70" s="169" t="n">
        <v>26</v>
      </c>
      <c r="AD70" s="169" t="n">
        <v>22</v>
      </c>
      <c r="AE70" s="169"/>
      <c r="AF70" s="127"/>
    </row>
    <row r="71" customFormat="false" ht="14.65" hidden="false" customHeight="true" outlineLevel="0" collapsed="false">
      <c r="A71" s="172" t="str">
        <f aca="false">'Team Declaration'!$B24</f>
        <v>Javelin Throw</v>
      </c>
      <c r="B71" s="171"/>
      <c r="C71" s="175" t="s">
        <v>11</v>
      </c>
      <c r="D71" s="173"/>
      <c r="E71" s="175"/>
      <c r="F71" s="176"/>
      <c r="G71" s="176"/>
      <c r="H71" s="177"/>
      <c r="I71" s="172" t="str">
        <f aca="false">'Team Declaration'!$B24</f>
        <v>Javelin Throw</v>
      </c>
      <c r="J71" s="173"/>
      <c r="K71" s="175" t="s">
        <v>26</v>
      </c>
      <c r="L71" s="178"/>
      <c r="M71" s="175"/>
      <c r="N71" s="176"/>
      <c r="O71" s="176"/>
      <c r="P71" s="172" t="str">
        <f aca="false">'Team Declaration'!$B23</f>
        <v>Hammer</v>
      </c>
      <c r="Q71" s="179"/>
      <c r="R71" s="175" t="s">
        <v>27</v>
      </c>
      <c r="S71" s="179"/>
      <c r="T71" s="180"/>
      <c r="U71" s="181"/>
      <c r="V71" s="181"/>
      <c r="W71" s="168"/>
      <c r="X71" s="169" t="n">
        <v>30</v>
      </c>
      <c r="Y71" s="169" t="n">
        <v>31</v>
      </c>
      <c r="Z71" s="169" t="n">
        <v>34</v>
      </c>
      <c r="AA71" s="169" t="n">
        <v>38</v>
      </c>
      <c r="AB71" s="169" t="n">
        <v>37</v>
      </c>
      <c r="AC71" s="169" t="n">
        <v>36</v>
      </c>
      <c r="AD71" s="169" t="n">
        <v>32</v>
      </c>
      <c r="AE71" s="169"/>
      <c r="AF71" s="127"/>
    </row>
    <row r="72" customFormat="false" ht="14.65" hidden="false" customHeight="true" outlineLevel="0" collapsed="false">
      <c r="A72" s="171"/>
      <c r="B72" s="182" t="str">
        <f aca="false">IF(D72=0,"",INDEX(Womens_team_declarations,MATCH(A$71,Events_women,0),MATCH(D72,women_short_codes,0)))</f>
        <v>Sarah Hewitt</v>
      </c>
      <c r="C72" s="183" t="str">
        <f aca="false">IF(D72=0,"",INDEX(abbr_names,MATCH(D72,women_short_codes,0)))</f>
        <v>B&amp;H</v>
      </c>
      <c r="D72" s="140" t="s">
        <v>87</v>
      </c>
      <c r="E72" s="184" t="n">
        <v>21.44</v>
      </c>
      <c r="F72" s="185" t="n">
        <f aca="false">$W72</f>
        <v>6</v>
      </c>
      <c r="G72" s="176"/>
      <c r="H72" s="177"/>
      <c r="I72" s="171"/>
      <c r="J72" s="182" t="str">
        <f aca="false">IF(L72=0,"",INDEX(Womens_team_declarations,MATCH(I$71,Events_women,0),MATCH(L72,women_short_codes,0)))</f>
        <v>Tracey Brockbank</v>
      </c>
      <c r="K72" s="183" t="str">
        <f aca="false">IF(L72=0,"",INDEX(abbr_names,MATCH(L72,women_short_codes,0)))</f>
        <v>B&amp;H</v>
      </c>
      <c r="L72" s="140" t="n">
        <v>21</v>
      </c>
      <c r="M72" s="184" t="n">
        <v>20.39</v>
      </c>
      <c r="N72" s="185" t="n">
        <f aca="false">$W72</f>
        <v>6</v>
      </c>
      <c r="O72" s="185"/>
      <c r="P72" s="171"/>
      <c r="Q72" s="182" t="str">
        <f aca="false">IF(S72=0,"",INDEX(Womens_team_declarations,MATCH(P$71,Events_women,0),MATCH(S72,women_short_codes,0)))</f>
        <v>Liz Brandon</v>
      </c>
      <c r="R72" s="183" t="str">
        <f aca="false">IF(S72=0,"",INDEX(abbr_names,MATCH(S72,women_short_codes,0)))</f>
        <v>E/HH</v>
      </c>
      <c r="S72" s="140" t="n">
        <v>34</v>
      </c>
      <c r="T72" s="184" t="n">
        <v>18.25</v>
      </c>
      <c r="U72" s="185" t="n">
        <f aca="false">$W72</f>
        <v>6</v>
      </c>
      <c r="V72" s="185"/>
      <c r="W72" s="168" t="n">
        <v>6</v>
      </c>
      <c r="X72" s="186" t="n">
        <f aca="false">IF(OR($D72=X$68,$D72=X$69,$D72=X$70,$D72=X$71),$F72,0)+IF(OR($L72=X$68,$L72=X$69,$L72=X$70,$L72=X$71),$N72,0)+IF(OR($S72=X$68,$S72=X$69,$S72=X$70,$S72=X$71),$U72,0)</f>
        <v>0</v>
      </c>
      <c r="Y72" s="186" t="n">
        <f aca="false">IF(OR($D72=Y$68,$D72=Y$69,$D72=Y$70,$D72=Y$71),$F72,0)+IF(OR($L72=Y$68,$L72=Y$69,$L72=Y$70,$L72=Y$71),$N72,0)+IF(OR($S72=Y$68,$S72=Y$69,$S72=Y$70,$S72=Y$71),$U72,0)</f>
        <v>12</v>
      </c>
      <c r="Z72" s="186" t="n">
        <f aca="false">IF(OR($D72=Z$68,$D72=Z$69,$D72=Z$70,$D72=Z$71),$F72,0)+IF(OR($L72=Z$68,$L72=Z$69,$L72=Z$70,$L72=Z$71),$N72,0)+IF(OR($S72=Z$68,$S72=Z$69,$S72=Z$70,$S72=Z$71),$U72,0)</f>
        <v>6</v>
      </c>
      <c r="AA72" s="186" t="n">
        <f aca="false">IF(OR($D72=AA$68,$D72=AA$69,$D72=AA$70,$D72=AA$71),$F72,0)+IF(OR($L72=AA$68,$L72=AA$69,$L72=AA$70,$L72=AA$71),$N72,0)+IF(OR($S72=AA$68,$S72=AA$69,$S72=AA$70,$S72=AA$71),$U72,0)</f>
        <v>0</v>
      </c>
      <c r="AB72" s="186" t="n">
        <f aca="false">IF(OR($D72=AB$68,$D72=AB$69,$D72=AB$70,$D72=AB$71),$F72,0)+IF(OR($L72=AB$68,$L72=AB$69,$L72=AB$70,$L72=AB$71),$N72,0)+IF(OR($S72=AB$68,$S72=AB$69,$S72=AB$70,$S72=AB$71),$U72,0)</f>
        <v>0</v>
      </c>
      <c r="AC72" s="186" t="n">
        <f aca="false">IF(OR($D72=AC$68,$D72=AC$69,$D72=AC$70,$D72=AC$71),$F72,0)+IF(OR($L72=AC$68,$L72=AC$69,$L72=AC$70,$L72=AC$71),$N72,0)+IF(OR($S72=AC$68,$S72=AC$69,$S72=AC$70,$S72=AC$71),$U72,0)</f>
        <v>0</v>
      </c>
      <c r="AD72" s="186" t="n">
        <f aca="false">IF(OR($D72=AD$68,$D72=AD$69,$D72=AD$70,$D72=AD$71),$F72,0)+IF(OR($L72=AD$68,$L72=AD$69,$L72=AD$70,$L72=AD$71),$N72,0)+IF(OR($S72=AD$68,$S72=AD$69,$S72=AD$70,$S72=AD$71),$U72,0)</f>
        <v>0</v>
      </c>
      <c r="AE72" s="169"/>
      <c r="AF72" s="127"/>
    </row>
    <row r="73" customFormat="false" ht="14.65" hidden="false" customHeight="true" outlineLevel="0" collapsed="false">
      <c r="A73" s="171"/>
      <c r="B73" s="182" t="str">
        <f aca="false">IF(D73=0,"",INDEX(Womens_team_declarations,MATCH(A$71,Events_women,0),MATCH(D73,women_short_codes,0)))</f>
        <v>Jayne Gray</v>
      </c>
      <c r="C73" s="183" t="str">
        <f aca="false">IF(D73=0,"",INDEX(abbr_names,MATCH(D73,women_short_codes,0)))</f>
        <v>HAC</v>
      </c>
      <c r="D73" s="140" t="s">
        <v>93</v>
      </c>
      <c r="E73" s="184" t="n">
        <v>18.82</v>
      </c>
      <c r="F73" s="185" t="n">
        <f aca="false">$W73</f>
        <v>5</v>
      </c>
      <c r="G73" s="176"/>
      <c r="H73" s="177"/>
      <c r="I73" s="171"/>
      <c r="J73" s="182" t="str">
        <f aca="false">IF(L73=0,"",INDEX(Womens_team_declarations,MATCH(I$71,Events_women,0),MATCH(L73,women_short_codes,0)))</f>
        <v>Julie Chicken</v>
      </c>
      <c r="K73" s="183" t="str">
        <f aca="false">IF(L73=0,"",INDEX(abbr_names,MATCH(L73,women_short_codes,0)))</f>
        <v>E/HH</v>
      </c>
      <c r="L73" s="140" t="n">
        <v>24</v>
      </c>
      <c r="M73" s="184" t="n">
        <v>13.63</v>
      </c>
      <c r="N73" s="185" t="n">
        <f aca="false">$W73</f>
        <v>5</v>
      </c>
      <c r="O73" s="176"/>
      <c r="P73" s="171"/>
      <c r="Q73" s="182" t="str">
        <f aca="false">IF(S73=0,"",INDEX(Womens_team_declarations,MATCH(P$71,Events_women,0),MATCH(S73,women_short_codes,0)))</f>
        <v>Judith Carder</v>
      </c>
      <c r="R73" s="183" t="str">
        <f aca="false">IF(S73=0,"",INDEX(abbr_names,MATCH(S73,women_short_codes,0)))</f>
        <v>B&amp;H</v>
      </c>
      <c r="S73" s="140" t="n">
        <v>31</v>
      </c>
      <c r="T73" s="184" t="n">
        <v>15.23</v>
      </c>
      <c r="U73" s="185" t="n">
        <f aca="false">$W73</f>
        <v>5</v>
      </c>
      <c r="V73" s="185"/>
      <c r="W73" s="168" t="n">
        <v>5</v>
      </c>
      <c r="X73" s="186" t="n">
        <f aca="false">IF(OR($D73=X$68,$D73=X$69,$D73=X$70,$D73=X$71),$F73,0)+IF(OR($L73=X$68,$L73=X$69,$L73=X$70,$L73=X$71),$N73,0)+IF(OR($S73=X$68,$S73=X$69,$S73=X$70,$S73=X$71),$U73,0)</f>
        <v>0</v>
      </c>
      <c r="Y73" s="186" t="n">
        <f aca="false">IF(OR($D73=Y$68,$D73=Y$69,$D73=Y$70,$D73=Y$71),$F73,0)+IF(OR($L73=Y$68,$L73=Y$69,$L73=Y$70,$L73=Y$71),$N73,0)+IF(OR($S73=Y$68,$S73=Y$69,$S73=Y$70,$S73=Y$71),$U73,0)</f>
        <v>5</v>
      </c>
      <c r="Z73" s="186" t="n">
        <f aca="false">IF(OR($D73=Z$68,$D73=Z$69,$D73=Z$70,$D73=Z$71),$F73,0)+IF(OR($L73=Z$68,$L73=Z$69,$L73=Z$70,$L73=Z$71),$N73,0)+IF(OR($S73=Z$68,$S73=Z$69,$S73=Z$70,$S73=Z$71),$U73,0)</f>
        <v>5</v>
      </c>
      <c r="AA73" s="186" t="n">
        <f aca="false">IF(OR($D73=AA$68,$D73=AA$69,$D73=AA$70,$D73=AA$71),$F73,0)+IF(OR($L73=AA$68,$L73=AA$69,$L73=AA$70,$L73=AA$71),$N73,0)+IF(OR($S73=AA$68,$S73=AA$69,$S73=AA$70,$S73=AA$71),$U73,0)</f>
        <v>0</v>
      </c>
      <c r="AB73" s="186" t="n">
        <f aca="false">IF(OR($D73=AB$68,$D73=AB$69,$D73=AB$70,$D73=AB$71),$F73,0)+IF(OR($L73=AB$68,$L73=AB$69,$L73=AB$70,$L73=AB$71),$N73,0)+IF(OR($S73=AB$68,$S73=AB$69,$S73=AB$70,$S73=AB$71),$U73,0)</f>
        <v>0</v>
      </c>
      <c r="AC73" s="186" t="n">
        <f aca="false">IF(OR($D73=AC$68,$D73=AC$69,$D73=AC$70,$D73=AC$71),$F73,0)+IF(OR($L73=AC$68,$L73=AC$69,$L73=AC$70,$L73=AC$71),$N73,0)+IF(OR($S73=AC$68,$S73=AC$69,$S73=AC$70,$S73=AC$71),$U73,0)</f>
        <v>5</v>
      </c>
      <c r="AD73" s="186" t="n">
        <f aca="false">IF(OR($D73=AD$68,$D73=AD$69,$D73=AD$70,$D73=AD$71),$F73,0)+IF(OR($L73=AD$68,$L73=AD$69,$L73=AD$70,$L73=AD$71),$N73,0)+IF(OR($S73=AD$68,$S73=AD$69,$S73=AD$70,$S73=AD$71),$U73,0)</f>
        <v>0</v>
      </c>
      <c r="AE73" s="169"/>
      <c r="AF73" s="127"/>
    </row>
    <row r="74" customFormat="false" ht="14.65" hidden="false" customHeight="true" outlineLevel="0" collapsed="false">
      <c r="A74" s="171"/>
      <c r="B74" s="182" t="str">
        <f aca="false">IF(D74=0,"",INDEX(Womens_team_declarations,MATCH(A$71,Events_women,0),MATCH(D74,women_short_codes,0)))</f>
        <v>Felicity Webster</v>
      </c>
      <c r="C74" s="183" t="str">
        <f aca="false">IF(D74=0,"",INDEX(abbr_names,MATCH(D74,women_short_codes,0)))</f>
        <v>E/HH</v>
      </c>
      <c r="D74" s="140" t="s">
        <v>91</v>
      </c>
      <c r="E74" s="184" t="n">
        <v>16.13</v>
      </c>
      <c r="F74" s="185" t="n">
        <f aca="false">$W74</f>
        <v>4</v>
      </c>
      <c r="G74" s="176"/>
      <c r="H74" s="177"/>
      <c r="I74" s="171"/>
      <c r="J74" s="182" t="str">
        <f aca="false">IF(L74=0,"",INDEX(Womens_team_declarations,MATCH(I$71,Events_women,0),MATCH(L74,women_short_codes,0)))</f>
        <v>Hel James</v>
      </c>
      <c r="K74" s="183" t="str">
        <f aca="false">IF(L74=0,"",INDEX(abbr_names,MATCH(L74,women_short_codes,0)))</f>
        <v>HAC</v>
      </c>
      <c r="L74" s="140" t="n">
        <v>26</v>
      </c>
      <c r="M74" s="184" t="n">
        <v>8.86</v>
      </c>
      <c r="N74" s="185" t="n">
        <f aca="false">$W74</f>
        <v>4</v>
      </c>
      <c r="O74" s="176"/>
      <c r="P74" s="171"/>
      <c r="Q74" s="182" t="str">
        <f aca="false">IF(S74=0,"",INDEX(Womens_team_declarations,MATCH(P$71,Events_women,0),MATCH(S74,women_short_codes,0)))</f>
        <v/>
      </c>
      <c r="R74" s="183" t="str">
        <f aca="false">IF(S74=0,"",INDEX(abbr_names,MATCH(S74,women_short_codes,0)))</f>
        <v/>
      </c>
      <c r="S74" s="187"/>
      <c r="T74" s="188"/>
      <c r="U74" s="185" t="n">
        <f aca="false">$W74</f>
        <v>4</v>
      </c>
      <c r="V74" s="185"/>
      <c r="W74" s="168" t="n">
        <v>4</v>
      </c>
      <c r="X74" s="186" t="n">
        <f aca="false">IF(OR($D74=X$68,$D74=X$69,$D74=X$70,$D74=X$71),$F74,0)+IF(OR($L74=X$68,$L74=X$69,$L74=X$70,$L74=X$71),$N74,0)+IF(OR($S74=X$68,$S74=X$69,$S74=X$70,$S74=X$71),$U74,0)</f>
        <v>0</v>
      </c>
      <c r="Y74" s="186" t="n">
        <f aca="false">IF(OR($D74=Y$68,$D74=Y$69,$D74=Y$70,$D74=Y$71),$F74,0)+IF(OR($L74=Y$68,$L74=Y$69,$L74=Y$70,$L74=Y$71),$N74,0)+IF(OR($S74=Y$68,$S74=Y$69,$S74=Y$70,$S74=Y$71),$U74,0)</f>
        <v>0</v>
      </c>
      <c r="Z74" s="186" t="n">
        <f aca="false">IF(OR($D74=Z$68,$D74=Z$69,$D74=Z$70,$D74=Z$71),$F74,0)+IF(OR($L74=Z$68,$L74=Z$69,$L74=Z$70,$L74=Z$71),$N74,0)+IF(OR($S74=Z$68,$S74=Z$69,$S74=Z$70,$S74=Z$71),$U74,0)</f>
        <v>4</v>
      </c>
      <c r="AA74" s="186" t="n">
        <f aca="false">IF(OR($D74=AA$68,$D74=AA$69,$D74=AA$70,$D74=AA$71),$F74,0)+IF(OR($L74=AA$68,$L74=AA$69,$L74=AA$70,$L74=AA$71),$N74,0)+IF(OR($S74=AA$68,$S74=AA$69,$S74=AA$70,$S74=AA$71),$U74,0)</f>
        <v>0</v>
      </c>
      <c r="AB74" s="186" t="n">
        <f aca="false">IF(OR($D74=AB$68,$D74=AB$69,$D74=AB$70,$D74=AB$71),$F74,0)+IF(OR($L74=AB$68,$L74=AB$69,$L74=AB$70,$L74=AB$71),$N74,0)+IF(OR($S74=AB$68,$S74=AB$69,$S74=AB$70,$S74=AB$71),$U74,0)</f>
        <v>0</v>
      </c>
      <c r="AC74" s="186" t="n">
        <f aca="false">IF(OR($D74=AC$68,$D74=AC$69,$D74=AC$70,$D74=AC$71),$F74,0)+IF(OR($L74=AC$68,$L74=AC$69,$L74=AC$70,$L74=AC$71),$N74,0)+IF(OR($S74=AC$68,$S74=AC$69,$S74=AC$70,$S74=AC$71),$U74,0)</f>
        <v>4</v>
      </c>
      <c r="AD74" s="186" t="n">
        <f aca="false">IF(OR($D74=AD$68,$D74=AD$69,$D74=AD$70,$D74=AD$71),$F74,0)+IF(OR($L74=AD$68,$L74=AD$69,$L74=AD$70,$L74=AD$71),$N74,0)+IF(OR($S74=AD$68,$S74=AD$69,$S74=AD$70,$S74=AD$71),$U74,0)</f>
        <v>0</v>
      </c>
      <c r="AE74" s="169"/>
      <c r="AF74" s="127"/>
    </row>
    <row r="75" customFormat="false" ht="14.65" hidden="false" customHeight="true" outlineLevel="0" collapsed="false">
      <c r="A75" s="171"/>
      <c r="B75" s="182" t="str">
        <f aca="false">IF(D75=0,"",INDEX(Womens_team_declarations,MATCH(A$71,Events_women,0),MATCH(D75,women_short_codes,0)))</f>
        <v>Abi Redd</v>
      </c>
      <c r="C75" s="183" t="str">
        <f aca="false">IF(D75=0,"",INDEX(abbr_names,MATCH(D75,women_short_codes,0)))</f>
        <v>HHH</v>
      </c>
      <c r="D75" s="140" t="s">
        <v>95</v>
      </c>
      <c r="E75" s="184" t="n">
        <v>9</v>
      </c>
      <c r="F75" s="185" t="n">
        <f aca="false">$W75</f>
        <v>3</v>
      </c>
      <c r="G75" s="176"/>
      <c r="H75" s="177"/>
      <c r="I75" s="171"/>
      <c r="J75" s="182" t="n">
        <f aca="false">IF(L75=0,"",INDEX(Womens_team_declarations,MATCH(I$71,Events_women,0),MATCH(L75,women_short_codes,0)))</f>
        <v>0</v>
      </c>
      <c r="K75" s="183" t="str">
        <f aca="false">IF(L75=0,"",INDEX(abbr_names,MATCH(L75,women_short_codes,0)))</f>
        <v>HHH</v>
      </c>
      <c r="L75" s="140" t="n">
        <v>27</v>
      </c>
      <c r="M75" s="184" t="n">
        <v>6.91</v>
      </c>
      <c r="N75" s="185" t="n">
        <f aca="false">$W75</f>
        <v>3</v>
      </c>
      <c r="O75" s="176"/>
      <c r="P75" s="171"/>
      <c r="Q75" s="182" t="str">
        <f aca="false">IF(S75=0,"",INDEX(Womens_team_declarations,MATCH(P$71,Events_women,0),MATCH(S75,women_short_codes,0)))</f>
        <v/>
      </c>
      <c r="R75" s="183" t="str">
        <f aca="false">IF(S75=0,"",INDEX(abbr_names,MATCH(S75,women_short_codes,0)))</f>
        <v/>
      </c>
      <c r="S75" s="187"/>
      <c r="T75" s="188"/>
      <c r="U75" s="185" t="n">
        <f aca="false">$W75</f>
        <v>3</v>
      </c>
      <c r="V75" s="185"/>
      <c r="W75" s="168" t="n">
        <v>3</v>
      </c>
      <c r="X75" s="186" t="n">
        <f aca="false">IF(OR($D75=X$68,$D75=X$69,$D75=X$70,$D75=X$71),$F75,0)+IF(OR($L75=X$68,$L75=X$69,$L75=X$70,$L75=X$71),$N75,0)+IF(OR($S75=X$68,$S75=X$69,$S75=X$70,$S75=X$71),$U75,0)</f>
        <v>0</v>
      </c>
      <c r="Y75" s="186" t="n">
        <f aca="false">IF(OR($D75=Y$68,$D75=Y$69,$D75=Y$70,$D75=Y$71),$F75,0)+IF(OR($L75=Y$68,$L75=Y$69,$L75=Y$70,$L75=Y$71),$N75,0)+IF(OR($S75=Y$68,$S75=Y$69,$S75=Y$70,$S75=Y$71),$U75,0)</f>
        <v>0</v>
      </c>
      <c r="Z75" s="186" t="n">
        <f aca="false">IF(OR($D75=Z$68,$D75=Z$69,$D75=Z$70,$D75=Z$71),$F75,0)+IF(OR($L75=Z$68,$L75=Z$69,$L75=Z$70,$L75=Z$71),$N75,0)+IF(OR($S75=Z$68,$S75=Z$69,$S75=Z$70,$S75=Z$71),$U75,0)</f>
        <v>0</v>
      </c>
      <c r="AA75" s="186" t="n">
        <f aca="false">IF(OR($D75=AA$68,$D75=AA$69,$D75=AA$70,$D75=AA$71),$F75,0)+IF(OR($L75=AA$68,$L75=AA$69,$L75=AA$70,$L75=AA$71),$N75,0)+IF(OR($S75=AA$68,$S75=AA$69,$S75=AA$70,$S75=AA$71),$U75,0)</f>
        <v>0</v>
      </c>
      <c r="AB75" s="186" t="n">
        <f aca="false">IF(OR($D75=AB$68,$D75=AB$69,$D75=AB$70,$D75=AB$71),$F75,0)+IF(OR($L75=AB$68,$L75=AB$69,$L75=AB$70,$L75=AB$71),$N75,0)+IF(OR($S75=AB$68,$S75=AB$69,$S75=AB$70,$S75=AB$71),$U75,0)</f>
        <v>6</v>
      </c>
      <c r="AC75" s="186" t="n">
        <f aca="false">IF(OR($D75=AC$68,$D75=AC$69,$D75=AC$70,$D75=AC$71),$F75,0)+IF(OR($L75=AC$68,$L75=AC$69,$L75=AC$70,$L75=AC$71),$N75,0)+IF(OR($S75=AC$68,$S75=AC$69,$S75=AC$70,$S75=AC$71),$U75,0)</f>
        <v>0</v>
      </c>
      <c r="AD75" s="186" t="n">
        <f aca="false">IF(OR($D75=AD$68,$D75=AD$69,$D75=AD$70,$D75=AD$71),$F75,0)+IF(OR($L75=AD$68,$L75=AD$69,$L75=AD$70,$L75=AD$71),$N75,0)+IF(OR($S75=AD$68,$S75=AD$69,$S75=AD$70,$S75=AD$71),$U75,0)</f>
        <v>0</v>
      </c>
      <c r="AE75" s="169"/>
      <c r="AF75" s="127"/>
    </row>
    <row r="76" customFormat="false" ht="14.65" hidden="false" customHeight="true" outlineLevel="0" collapsed="false">
      <c r="A76" s="171"/>
      <c r="B76" s="182" t="str">
        <f aca="false">IF(D76=0,"",INDEX(Womens_team_declarations,MATCH(A$71,Events_women,0),MATCH(D76,women_short_codes,0)))</f>
        <v/>
      </c>
      <c r="C76" s="183" t="str">
        <f aca="false">IF(D76=0,"",INDEX(abbr_names,MATCH(D76,women_short_codes,0)))</f>
        <v/>
      </c>
      <c r="D76" s="187"/>
      <c r="E76" s="188"/>
      <c r="F76" s="185" t="n">
        <f aca="false">$W76</f>
        <v>2</v>
      </c>
      <c r="G76" s="176"/>
      <c r="H76" s="177"/>
      <c r="I76" s="171"/>
      <c r="J76" s="182" t="str">
        <f aca="false">IF(L76=0,"",INDEX(Womens_team_declarations,MATCH(I$71,Events_women,0),MATCH(L76,women_short_codes,0)))</f>
        <v/>
      </c>
      <c r="K76" s="183" t="str">
        <f aca="false">IF(L76=0,"",INDEX(abbr_names,MATCH(L76,women_short_codes,0)))</f>
        <v/>
      </c>
      <c r="L76" s="187"/>
      <c r="M76" s="188"/>
      <c r="N76" s="185" t="n">
        <f aca="false">$W76</f>
        <v>2</v>
      </c>
      <c r="O76" s="176"/>
      <c r="P76" s="171"/>
      <c r="Q76" s="182" t="str">
        <f aca="false">IF(S76=0,"",INDEX(Womens_team_declarations,MATCH(P$71,Events_women,0),MATCH(S76,women_short_codes,0)))</f>
        <v/>
      </c>
      <c r="R76" s="183" t="str">
        <f aca="false">IF(S76=0,"",INDEX(abbr_names,MATCH(S76,women_short_codes,0)))</f>
        <v/>
      </c>
      <c r="S76" s="187"/>
      <c r="T76" s="188"/>
      <c r="U76" s="185" t="n">
        <f aca="false">$W76</f>
        <v>2</v>
      </c>
      <c r="V76" s="185"/>
      <c r="W76" s="168" t="n">
        <v>2</v>
      </c>
      <c r="X76" s="186" t="n">
        <f aca="false">IF(OR($D76=X$68,$D76=X$69,$D76=X$70,$D76=X$71),$F76,0)+IF(OR($L76=X$68,$L76=X$69,$L76=X$70,$L76=X$71),$N76,0)+IF(OR($S76=X$68,$S76=X$69,$S76=X$70,$S76=X$71),$U76,0)</f>
        <v>0</v>
      </c>
      <c r="Y76" s="186" t="n">
        <f aca="false">IF(OR($D76=Y$68,$D76=Y$69,$D76=Y$70,$D76=Y$71),$F76,0)+IF(OR($L76=Y$68,$L76=Y$69,$L76=Y$70,$L76=Y$71),$N76,0)+IF(OR($S76=Y$68,$S76=Y$69,$S76=Y$70,$S76=Y$71),$U76,0)</f>
        <v>0</v>
      </c>
      <c r="Z76" s="186" t="n">
        <f aca="false">IF(OR($D76=Z$68,$D76=Z$69,$D76=Z$70,$D76=Z$71),$F76,0)+IF(OR($L76=Z$68,$L76=Z$69,$L76=Z$70,$L76=Z$71),$N76,0)+IF(OR($S76=Z$68,$S76=Z$69,$S76=Z$70,$S76=Z$71),$U76,0)</f>
        <v>0</v>
      </c>
      <c r="AA76" s="186" t="n">
        <f aca="false">IF(OR($D76=AA$68,$D76=AA$69,$D76=AA$70,$D76=AA$71),$F76,0)+IF(OR($L76=AA$68,$L76=AA$69,$L76=AA$70,$L76=AA$71),$N76,0)+IF(OR($S76=AA$68,$S76=AA$69,$S76=AA$70,$S76=AA$71),$U76,0)</f>
        <v>0</v>
      </c>
      <c r="AB76" s="186" t="n">
        <f aca="false">IF(OR($D76=AB$68,$D76=AB$69,$D76=AB$70,$D76=AB$71),$F76,0)+IF(OR($L76=AB$68,$L76=AB$69,$L76=AB$70,$L76=AB$71),$N76,0)+IF(OR($S76=AB$68,$S76=AB$69,$S76=AB$70,$S76=AB$71),$U76,0)</f>
        <v>0</v>
      </c>
      <c r="AC76" s="186" t="n">
        <f aca="false">IF(OR($D76=AC$68,$D76=AC$69,$D76=AC$70,$D76=AC$71),$F76,0)+IF(OR($L76=AC$68,$L76=AC$69,$L76=AC$70,$L76=AC$71),$N76,0)+IF(OR($S76=AC$68,$S76=AC$69,$S76=AC$70,$S76=AC$71),$U76,0)</f>
        <v>0</v>
      </c>
      <c r="AD76" s="186" t="n">
        <f aca="false">IF(OR($D76=AD$68,$D76=AD$69,$D76=AD$70,$D76=AD$71),$F76,0)+IF(OR($L76=AD$68,$L76=AD$69,$L76=AD$70,$L76=AD$71),$N76,0)+IF(OR($S76=AD$68,$S76=AD$69,$S76=AD$70,$S76=AD$71),$U76,0)</f>
        <v>0</v>
      </c>
      <c r="AE76" s="169"/>
      <c r="AF76" s="127"/>
    </row>
    <row r="77" customFormat="false" ht="14.65" hidden="false" customHeight="true" outlineLevel="0" collapsed="false">
      <c r="A77" s="171"/>
      <c r="B77" s="182" t="str">
        <f aca="false">IF(D77=0,"",INDEX(Womens_team_declarations,MATCH(A$71,Events_women,0),MATCH(D77,women_short_codes,0)))</f>
        <v/>
      </c>
      <c r="C77" s="183" t="str">
        <f aca="false">IF(D77=0,"",INDEX(abbr_names,MATCH(D77,women_short_codes,0)))</f>
        <v/>
      </c>
      <c r="D77" s="187"/>
      <c r="E77" s="188"/>
      <c r="F77" s="185" t="n">
        <f aca="false">$W77</f>
        <v>1</v>
      </c>
      <c r="G77" s="176"/>
      <c r="H77" s="177"/>
      <c r="I77" s="171"/>
      <c r="J77" s="182" t="str">
        <f aca="false">IF(L77=0,"",INDEX(Womens_team_declarations,MATCH(I$71,Events_women,0),MATCH(L77,women_short_codes,0)))</f>
        <v/>
      </c>
      <c r="K77" s="183" t="str">
        <f aca="false">IF(L77=0,"",INDEX(abbr_names,MATCH(L77,women_short_codes,0)))</f>
        <v/>
      </c>
      <c r="L77" s="187"/>
      <c r="M77" s="188"/>
      <c r="N77" s="185" t="n">
        <f aca="false">$W77</f>
        <v>1</v>
      </c>
      <c r="O77" s="176"/>
      <c r="P77" s="171"/>
      <c r="Q77" s="182" t="str">
        <f aca="false">IF(S77=0,"",INDEX(Womens_team_declarations,MATCH(P$71,Events_women,0),MATCH(S77,women_short_codes,0)))</f>
        <v/>
      </c>
      <c r="R77" s="183" t="str">
        <f aca="false">IF(S77=0,"",INDEX(abbr_names,MATCH(S77,women_short_codes,0)))</f>
        <v/>
      </c>
      <c r="S77" s="187"/>
      <c r="T77" s="188"/>
      <c r="U77" s="185" t="n">
        <f aca="false">$W77</f>
        <v>1</v>
      </c>
      <c r="V77" s="185"/>
      <c r="W77" s="168" t="n">
        <v>1</v>
      </c>
      <c r="X77" s="186" t="n">
        <f aca="false">IF(OR($D77=X$68,$D77=X$69,$D77=X$70,$D77=X$71),$F77,0)+IF(OR($L77=X$68,$L77=X$69,$L77=X$70,$L77=X$71),$N77,0)+IF(OR($S77=X$68,$S77=X$69,$S77=X$70,$S77=X$71),$U77,0)</f>
        <v>0</v>
      </c>
      <c r="Y77" s="186" t="n">
        <f aca="false">IF(OR($D77=Y$68,$D77=Y$69,$D77=Y$70,$D77=Y$71),$F77,0)+IF(OR($L77=Y$68,$L77=Y$69,$L77=Y$70,$L77=Y$71),$N77,0)+IF(OR($S77=Y$68,$S77=Y$69,$S77=Y$70,$S77=Y$71),$U77,0)</f>
        <v>0</v>
      </c>
      <c r="Z77" s="186" t="n">
        <f aca="false">IF(OR($D77=Z$68,$D77=Z$69,$D77=Z$70,$D77=Z$71),$F77,0)+IF(OR($L77=Z$68,$L77=Z$69,$L77=Z$70,$L77=Z$71),$N77,0)+IF(OR($S77=Z$68,$S77=Z$69,$S77=Z$70,$S77=Z$71),$U77,0)</f>
        <v>0</v>
      </c>
      <c r="AA77" s="186" t="n">
        <f aca="false">IF(OR($D77=AA$68,$D77=AA$69,$D77=AA$70,$D77=AA$71),$F77,0)+IF(OR($L77=AA$68,$L77=AA$69,$L77=AA$70,$L77=AA$71),$N77,0)+IF(OR($S77=AA$68,$S77=AA$69,$S77=AA$70,$S77=AA$71),$U77,0)</f>
        <v>0</v>
      </c>
      <c r="AB77" s="186" t="n">
        <f aca="false">IF(OR($D77=AB$68,$D77=AB$69,$D77=AB$70,$D77=AB$71),$F77,0)+IF(OR($L77=AB$68,$L77=AB$69,$L77=AB$70,$L77=AB$71),$N77,0)+IF(OR($S77=AB$68,$S77=AB$69,$S77=AB$70,$S77=AB$71),$U77,0)</f>
        <v>0</v>
      </c>
      <c r="AC77" s="186" t="n">
        <f aca="false">IF(OR($D77=AC$68,$D77=AC$69,$D77=AC$70,$D77=AC$71),$F77,0)+IF(OR($L77=AC$68,$L77=AC$69,$L77=AC$70,$L77=AC$71),$N77,0)+IF(OR($S77=AC$68,$S77=AC$69,$S77=AC$70,$S77=AC$71),$U77,0)</f>
        <v>0</v>
      </c>
      <c r="AD77" s="186" t="n">
        <f aca="false">IF(OR($D77=AD$68,$D77=AD$69,$D77=AD$70,$D77=AD$71),$F77,0)+IF(OR($L77=AD$68,$L77=AD$69,$L77=AD$70,$L77=AD$71),$N77,0)+IF(OR($S77=AD$68,$S77=AD$69,$S77=AD$70,$S77=AD$71),$U77,0)</f>
        <v>0</v>
      </c>
      <c r="AE77" s="169"/>
      <c r="AF77" s="127"/>
    </row>
    <row r="78" customFormat="false" ht="14.65" hidden="false" customHeight="true" outlineLevel="0" collapsed="false">
      <c r="A78" s="172" t="str">
        <f aca="false">'Team Declaration'!$B26</f>
        <v>High Jump</v>
      </c>
      <c r="B78" s="179"/>
      <c r="C78" s="175" t="s">
        <v>11</v>
      </c>
      <c r="D78" s="179"/>
      <c r="E78" s="189"/>
      <c r="F78" s="181" t="n">
        <f aca="false">$W78</f>
        <v>0</v>
      </c>
      <c r="G78" s="190"/>
      <c r="H78" s="191"/>
      <c r="I78" s="172" t="str">
        <f aca="false">'Team Declaration'!$B26</f>
        <v>High Jump</v>
      </c>
      <c r="J78" s="192"/>
      <c r="K78" s="175" t="s">
        <v>26</v>
      </c>
      <c r="L78" s="179"/>
      <c r="M78" s="189"/>
      <c r="N78" s="181" t="n">
        <f aca="false">$W78</f>
        <v>0</v>
      </c>
      <c r="O78" s="190"/>
      <c r="P78" s="172" t="str">
        <f aca="false">'Team Declaration'!$B26</f>
        <v>High Jump</v>
      </c>
      <c r="Q78" s="173"/>
      <c r="R78" s="175" t="s">
        <v>27</v>
      </c>
      <c r="S78" s="173"/>
      <c r="T78" s="193"/>
      <c r="U78" s="181" t="n">
        <f aca="false">$W78</f>
        <v>0</v>
      </c>
      <c r="V78" s="181"/>
      <c r="W78" s="168"/>
      <c r="X78" s="194" t="n">
        <v>1E-006</v>
      </c>
      <c r="Y78" s="194" t="n">
        <v>2E-006</v>
      </c>
      <c r="Z78" s="194" t="n">
        <v>3E-006</v>
      </c>
      <c r="AA78" s="194" t="n">
        <v>4E-006</v>
      </c>
      <c r="AB78" s="194" t="n">
        <v>5E-006</v>
      </c>
      <c r="AC78" s="194" t="n">
        <v>6E-006</v>
      </c>
      <c r="AD78" s="194" t="n">
        <v>7E-006</v>
      </c>
      <c r="AE78" s="169"/>
      <c r="AF78" s="127"/>
    </row>
    <row r="79" customFormat="false" ht="14.65" hidden="false" customHeight="true" outlineLevel="0" collapsed="false">
      <c r="A79" s="171"/>
      <c r="B79" s="182" t="str">
        <f aca="false">IF(D79=0,"",INDEX(Womens_team_declarations,MATCH(A$78,Events_women,0),MATCH(D79,women_short_codes,0)))</f>
        <v>Jo Wilding</v>
      </c>
      <c r="C79" s="183" t="str">
        <f aca="false">IF(D79=0,"",INDEX(abbr_names,MATCH(D79,women_short_codes,0)))</f>
        <v>B&amp;H</v>
      </c>
      <c r="D79" s="140" t="s">
        <v>87</v>
      </c>
      <c r="E79" s="184" t="n">
        <v>1.3</v>
      </c>
      <c r="F79" s="181" t="n">
        <f aca="false">$W79</f>
        <v>6</v>
      </c>
      <c r="G79" s="190"/>
      <c r="H79" s="191"/>
      <c r="I79" s="171"/>
      <c r="J79" s="182" t="str">
        <f aca="false">IF(L79=0,"",INDEX(Womens_team_declarations,MATCH(I$78,Events_women,0),MATCH(L79,women_short_codes,0)))</f>
        <v>Melanie Anning</v>
      </c>
      <c r="K79" s="183" t="str">
        <f aca="false">IF(L79=0,"",INDEX(abbr_names,MATCH(L79,women_short_codes,0)))</f>
        <v>B&amp;H</v>
      </c>
      <c r="L79" s="140" t="n">
        <v>21</v>
      </c>
      <c r="M79" s="184" t="n">
        <v>1.2</v>
      </c>
      <c r="N79" s="181" t="n">
        <f aca="false">$W79</f>
        <v>6</v>
      </c>
      <c r="O79" s="181"/>
      <c r="P79" s="171"/>
      <c r="Q79" s="182" t="str">
        <f aca="false">IF(S79=0,"",INDEX(Womens_team_declarations,MATCH(P$78,Events_women,0),MATCH(S79,women_short_codes,0)))</f>
        <v/>
      </c>
      <c r="R79" s="183" t="str">
        <f aca="false">IF(S79=0,"",INDEX(abbr_names,MATCH(S79,women_short_codes,0)))</f>
        <v/>
      </c>
      <c r="S79" s="187"/>
      <c r="T79" s="188"/>
      <c r="U79" s="181" t="n">
        <f aca="false">$W79</f>
        <v>6</v>
      </c>
      <c r="V79" s="181"/>
      <c r="W79" s="168" t="n">
        <v>6</v>
      </c>
      <c r="X79" s="186" t="n">
        <f aca="false">IF(OR($D79=X$68,$D79=X$69,$D79=X$70,$D79=X$71),$F79,0)+IF(OR($L79=X$68,$L79=X$69,$L79=X$70,$L79=X$71),$N79,0)+IF(OR($S79=X$68,$S79=X$69,$S79=X$70,$S79=X$71),$U79,0)</f>
        <v>0</v>
      </c>
      <c r="Y79" s="186" t="n">
        <f aca="false">IF(OR($D79=Y$68,$D79=Y$69,$D79=Y$70,$D79=Y$71),$F79,0)+IF(OR($L79=Y$68,$L79=Y$69,$L79=Y$70,$L79=Y$71),$N79,0)+IF(OR($S79=Y$68,$S79=Y$69,$S79=Y$70,$S79=Y$71),$U79,0)</f>
        <v>12</v>
      </c>
      <c r="Z79" s="186" t="n">
        <f aca="false">IF(OR($D79=Z$68,$D79=Z$69,$D79=Z$70,$D79=Z$71),$F79,0)+IF(OR($L79=Z$68,$L79=Z$69,$L79=Z$70,$L79=Z$71),$N79,0)+IF(OR($S79=Z$68,$S79=Z$69,$S79=Z$70,$S79=Z$71),$U79,0)</f>
        <v>0</v>
      </c>
      <c r="AA79" s="186" t="n">
        <f aca="false">IF(OR($D79=AA$68,$D79=AA$69,$D79=AA$70,$D79=AA$71),$F79,0)+IF(OR($L79=AA$68,$L79=AA$69,$L79=AA$70,$L79=AA$71),$N79,0)+IF(OR($S79=AA$68,$S79=AA$69,$S79=AA$70,$S79=AA$71),$U79,0)</f>
        <v>0</v>
      </c>
      <c r="AB79" s="186" t="n">
        <f aca="false">IF(OR($D79=AB$68,$D79=AB$69,$D79=AB$70,$D79=AB$71),$F79,0)+IF(OR($L79=AB$68,$L79=AB$69,$L79=AB$70,$L79=AB$71),$N79,0)+IF(OR($S79=AB$68,$S79=AB$69,$S79=AB$70,$S79=AB$71),$U79,0)</f>
        <v>0</v>
      </c>
      <c r="AC79" s="186" t="n">
        <f aca="false">IF(OR($D79=AC$68,$D79=AC$69,$D79=AC$70,$D79=AC$71),$F79,0)+IF(OR($L79=AC$68,$L79=AC$69,$L79=AC$70,$L79=AC$71),$N79,0)+IF(OR($S79=AC$68,$S79=AC$69,$S79=AC$70,$S79=AC$71),$U79,0)</f>
        <v>0</v>
      </c>
      <c r="AD79" s="186" t="n">
        <f aca="false">IF(OR($D79=AD$68,$D79=AD$69,$D79=AD$70,$D79=AD$71),$F79,0)+IF(OR($L79=AD$68,$L79=AD$69,$L79=AD$70,$L79=AD$71),$N79,0)+IF(OR($S79=AD$68,$S79=AD$69,$S79=AD$70,$S79=AD$71),$U79,0)</f>
        <v>0</v>
      </c>
      <c r="AE79" s="169"/>
      <c r="AF79" s="127"/>
    </row>
    <row r="80" customFormat="false" ht="14.65" hidden="false" customHeight="true" outlineLevel="0" collapsed="false">
      <c r="A80" s="171"/>
      <c r="B80" s="182" t="str">
        <f aca="false">IF(D80=0,"",INDEX(Womens_team_declarations,MATCH(A$78,Events_women,0),MATCH(D80,women_short_codes,0)))</f>
        <v>Helen Diack</v>
      </c>
      <c r="C80" s="183" t="str">
        <f aca="false">IF(D80=0,"",INDEX(abbr_names,MATCH(D80,women_short_codes,0)))</f>
        <v>HHH</v>
      </c>
      <c r="D80" s="140" t="s">
        <v>95</v>
      </c>
      <c r="E80" s="184" t="n">
        <v>1.15</v>
      </c>
      <c r="F80" s="181" t="n">
        <f aca="false">$W80</f>
        <v>5</v>
      </c>
      <c r="G80" s="190"/>
      <c r="H80" s="191"/>
      <c r="I80" s="171"/>
      <c r="J80" s="182" t="str">
        <f aca="false">IF(L80=0,"",INDEX(Womens_team_declarations,MATCH(I$78,Events_women,0),MATCH(L80,women_short_codes,0)))</f>
        <v>Hel James</v>
      </c>
      <c r="K80" s="183" t="str">
        <f aca="false">IF(L80=0,"",INDEX(abbr_names,MATCH(L80,women_short_codes,0)))</f>
        <v>HAC</v>
      </c>
      <c r="L80" s="140" t="n">
        <v>26</v>
      </c>
      <c r="M80" s="184" t="n">
        <v>0.95</v>
      </c>
      <c r="N80" s="181" t="n">
        <f aca="false">$W80</f>
        <v>5</v>
      </c>
      <c r="O80" s="181"/>
      <c r="P80" s="171"/>
      <c r="Q80" s="182" t="str">
        <f aca="false">IF(S80=0,"",INDEX(Womens_team_declarations,MATCH(P$78,Events_women,0),MATCH(S80,women_short_codes,0)))</f>
        <v/>
      </c>
      <c r="R80" s="183" t="str">
        <f aca="false">IF(S80=0,"",INDEX(abbr_names,MATCH(S80,women_short_codes,0)))</f>
        <v/>
      </c>
      <c r="S80" s="187"/>
      <c r="T80" s="188"/>
      <c r="U80" s="181" t="n">
        <f aca="false">$W80</f>
        <v>5</v>
      </c>
      <c r="V80" s="181"/>
      <c r="W80" s="168" t="n">
        <v>5</v>
      </c>
      <c r="X80" s="186" t="n">
        <f aca="false">IF(OR($D80=X$68,$D80=X$69,$D80=X$70,$D80=X$71),$F80,0)+IF(OR($L80=X$68,$L80=X$69,$L80=X$70,$L80=X$71),$N80,0)+IF(OR($S80=X$68,$S80=X$69,$S80=X$70,$S80=X$71),$U80,0)</f>
        <v>0</v>
      </c>
      <c r="Y80" s="186" t="n">
        <f aca="false">IF(OR($D80=Y$68,$D80=Y$69,$D80=Y$70,$D80=Y$71),$F80,0)+IF(OR($L80=Y$68,$L80=Y$69,$L80=Y$70,$L80=Y$71),$N80,0)+IF(OR($S80=Y$68,$S80=Y$69,$S80=Y$70,$S80=Y$71),$U80,0)</f>
        <v>0</v>
      </c>
      <c r="Z80" s="186" t="n">
        <f aca="false">IF(OR($D80=Z$68,$D80=Z$69,$D80=Z$70,$D80=Z$71),$F80,0)+IF(OR($L80=Z$68,$L80=Z$69,$L80=Z$70,$L80=Z$71),$N80,0)+IF(OR($S80=Z$68,$S80=Z$69,$S80=Z$70,$S80=Z$71),$U80,0)</f>
        <v>0</v>
      </c>
      <c r="AA80" s="186" t="n">
        <f aca="false">IF(OR($D80=AA$68,$D80=AA$69,$D80=AA$70,$D80=AA$71),$F80,0)+IF(OR($L80=AA$68,$L80=AA$69,$L80=AA$70,$L80=AA$71),$N80,0)+IF(OR($S80=AA$68,$S80=AA$69,$S80=AA$70,$S80=AA$71),$U80,0)</f>
        <v>0</v>
      </c>
      <c r="AB80" s="186" t="n">
        <f aca="false">IF(OR($D80=AB$68,$D80=AB$69,$D80=AB$70,$D80=AB$71),$F80,0)+IF(OR($L80=AB$68,$L80=AB$69,$L80=AB$70,$L80=AB$71),$N80,0)+IF(OR($S80=AB$68,$S80=AB$69,$S80=AB$70,$S80=AB$71),$U80,0)</f>
        <v>5</v>
      </c>
      <c r="AC80" s="186" t="n">
        <f aca="false">IF(OR($D80=AC$68,$D80=AC$69,$D80=AC$70,$D80=AC$71),$F80,0)+IF(OR($L80=AC$68,$L80=AC$69,$L80=AC$70,$L80=AC$71),$N80,0)+IF(OR($S80=AC$68,$S80=AC$69,$S80=AC$70,$S80=AC$71),$U80,0)</f>
        <v>5</v>
      </c>
      <c r="AD80" s="186" t="n">
        <f aca="false">IF(OR($D80=AD$68,$D80=AD$69,$D80=AD$70,$D80=AD$71),$F80,0)+IF(OR($L80=AD$68,$L80=AD$69,$L80=AD$70,$L80=AD$71),$N80,0)+IF(OR($S80=AD$68,$S80=AD$69,$S80=AD$70,$S80=AD$71),$U80,0)</f>
        <v>0</v>
      </c>
      <c r="AE80" s="169"/>
      <c r="AF80" s="127"/>
    </row>
    <row r="81" customFormat="false" ht="14.65" hidden="false" customHeight="true" outlineLevel="0" collapsed="false">
      <c r="A81" s="171"/>
      <c r="B81" s="182" t="str">
        <f aca="false">IF(D81=0,"",INDEX(Womens_team_declarations,MATCH(A$78,Events_women,0),MATCH(D81,women_short_codes,0)))</f>
        <v>Julie Lovelle</v>
      </c>
      <c r="C81" s="183" t="str">
        <f aca="false">IF(D81=0,"",INDEX(abbr_names,MATCH(D81,women_short_codes,0)))</f>
        <v>HAC</v>
      </c>
      <c r="D81" s="140" t="s">
        <v>93</v>
      </c>
      <c r="E81" s="184" t="n">
        <v>1.1</v>
      </c>
      <c r="F81" s="181" t="n">
        <f aca="false">$W81</f>
        <v>4</v>
      </c>
      <c r="G81" s="190"/>
      <c r="H81" s="191"/>
      <c r="I81" s="171"/>
      <c r="J81" s="182" t="str">
        <f aca="false">IF(L81=0,"",INDEX(Womens_team_declarations,MATCH(I$78,Events_women,0),MATCH(L81,women_short_codes,0)))</f>
        <v/>
      </c>
      <c r="K81" s="183" t="str">
        <f aca="false">IF(L81=0,"",INDEX(abbr_names,MATCH(L81,women_short_codes,0)))</f>
        <v/>
      </c>
      <c r="L81" s="187"/>
      <c r="M81" s="188"/>
      <c r="N81" s="181" t="n">
        <f aca="false">$W81</f>
        <v>4</v>
      </c>
      <c r="O81" s="181"/>
      <c r="P81" s="171"/>
      <c r="Q81" s="182" t="str">
        <f aca="false">IF(S81=0,"",INDEX(Womens_team_declarations,MATCH(P$78,Events_women,0),MATCH(S81,women_short_codes,0)))</f>
        <v/>
      </c>
      <c r="R81" s="183" t="str">
        <f aca="false">IF(S81=0,"",INDEX(abbr_names,MATCH(S81,women_short_codes,0)))</f>
        <v/>
      </c>
      <c r="S81" s="187"/>
      <c r="T81" s="188"/>
      <c r="U81" s="181" t="n">
        <f aca="false">$W81</f>
        <v>4</v>
      </c>
      <c r="V81" s="181"/>
      <c r="W81" s="168" t="n">
        <v>4</v>
      </c>
      <c r="X81" s="186" t="n">
        <f aca="false">IF(OR($D81=X$68,$D81=X$69,$D81=X$70,$D81=X$71),$F81,0)+IF(OR($L81=X$68,$L81=X$69,$L81=X$70,$L81=X$71),$N81,0)+IF(OR($S81=X$68,$S81=X$69,$S81=X$70,$S81=X$71),$U81,0)</f>
        <v>0</v>
      </c>
      <c r="Y81" s="186" t="n">
        <f aca="false">IF(OR($D81=Y$68,$D81=Y$69,$D81=Y$70,$D81=Y$71),$F81,0)+IF(OR($L81=Y$68,$L81=Y$69,$L81=Y$70,$L81=Y$71),$N81,0)+IF(OR($S81=Y$68,$S81=Y$69,$S81=Y$70,$S81=Y$71),$U81,0)</f>
        <v>0</v>
      </c>
      <c r="Z81" s="186" t="n">
        <f aca="false">IF(OR($D81=Z$68,$D81=Z$69,$D81=Z$70,$D81=Z$71),$F81,0)+IF(OR($L81=Z$68,$L81=Z$69,$L81=Z$70,$L81=Z$71),$N81,0)+IF(OR($S81=Z$68,$S81=Z$69,$S81=Z$70,$S81=Z$71),$U81,0)</f>
        <v>0</v>
      </c>
      <c r="AA81" s="186" t="n">
        <f aca="false">IF(OR($D81=AA$68,$D81=AA$69,$D81=AA$70,$D81=AA$71),$F81,0)+IF(OR($L81=AA$68,$L81=AA$69,$L81=AA$70,$L81=AA$71),$N81,0)+IF(OR($S81=AA$68,$S81=AA$69,$S81=AA$70,$S81=AA$71),$U81,0)</f>
        <v>0</v>
      </c>
      <c r="AB81" s="186" t="n">
        <f aca="false">IF(OR($D81=AB$68,$D81=AB$69,$D81=AB$70,$D81=AB$71),$F81,0)+IF(OR($L81=AB$68,$L81=AB$69,$L81=AB$70,$L81=AB$71),$N81,0)+IF(OR($S81=AB$68,$S81=AB$69,$S81=AB$70,$S81=AB$71),$U81,0)</f>
        <v>0</v>
      </c>
      <c r="AC81" s="186" t="n">
        <f aca="false">IF(OR($D81=AC$68,$D81=AC$69,$D81=AC$70,$D81=AC$71),$F81,0)+IF(OR($L81=AC$68,$L81=AC$69,$L81=AC$70,$L81=AC$71),$N81,0)+IF(OR($S81=AC$68,$S81=AC$69,$S81=AC$70,$S81=AC$71),$U81,0)</f>
        <v>4</v>
      </c>
      <c r="AD81" s="186" t="n">
        <f aca="false">IF(OR($D81=AD$68,$D81=AD$69,$D81=AD$70,$D81=AD$71),$F81,0)+IF(OR($L81=AD$68,$L81=AD$69,$L81=AD$70,$L81=AD$71),$N81,0)+IF(OR($S81=AD$68,$S81=AD$69,$S81=AD$70,$S81=AD$71),$U81,0)</f>
        <v>0</v>
      </c>
      <c r="AE81" s="169"/>
      <c r="AF81" s="127"/>
    </row>
    <row r="82" customFormat="false" ht="14.65" hidden="false" customHeight="true" outlineLevel="0" collapsed="false">
      <c r="A82" s="171"/>
      <c r="B82" s="182" t="str">
        <f aca="false">IF(D82=0,"",INDEX(Womens_team_declarations,MATCH(A$78,Events_women,0),MATCH(D82,women_short_codes,0)))</f>
        <v/>
      </c>
      <c r="C82" s="183" t="str">
        <f aca="false">IF(D82=0,"",INDEX(abbr_names,MATCH(D82,women_short_codes,0)))</f>
        <v/>
      </c>
      <c r="D82" s="187"/>
      <c r="E82" s="188"/>
      <c r="F82" s="181" t="n">
        <f aca="false">$W82</f>
        <v>3</v>
      </c>
      <c r="G82" s="190"/>
      <c r="H82" s="191"/>
      <c r="I82" s="171"/>
      <c r="J82" s="182" t="str">
        <f aca="false">IF(L82=0,"",INDEX(Womens_team_declarations,MATCH(I$78,Events_women,0),MATCH(L82,women_short_codes,0)))</f>
        <v/>
      </c>
      <c r="K82" s="183" t="str">
        <f aca="false">IF(L82=0,"",INDEX(abbr_names,MATCH(L82,women_short_codes,0)))</f>
        <v/>
      </c>
      <c r="L82" s="187"/>
      <c r="M82" s="188"/>
      <c r="N82" s="181" t="n">
        <f aca="false">$W82</f>
        <v>3</v>
      </c>
      <c r="O82" s="190"/>
      <c r="P82" s="171"/>
      <c r="Q82" s="182" t="str">
        <f aca="false">IF(S82=0,"",INDEX(Womens_team_declarations,MATCH(P$78,Events_women,0),MATCH(S82,women_short_codes,0)))</f>
        <v/>
      </c>
      <c r="R82" s="183" t="str">
        <f aca="false">IF(S82=0,"",INDEX(abbr_names,MATCH(S82,women_short_codes,0)))</f>
        <v/>
      </c>
      <c r="S82" s="187"/>
      <c r="T82" s="188"/>
      <c r="U82" s="181" t="n">
        <f aca="false">$W82</f>
        <v>3</v>
      </c>
      <c r="V82" s="181"/>
      <c r="W82" s="168" t="n">
        <v>3</v>
      </c>
      <c r="X82" s="186" t="n">
        <f aca="false">IF(OR($D82=X$68,$D82=X$69,$D82=X$70,$D82=X$71),$F82,0)+IF(OR($L82=X$68,$L82=X$69,$L82=X$70,$L82=X$71),$N82,0)+IF(OR($S82=X$68,$S82=X$69,$S82=X$70,$S82=X$71),$U82,0)</f>
        <v>0</v>
      </c>
      <c r="Y82" s="186" t="n">
        <f aca="false">IF(OR($D82=Y$68,$D82=Y$69,$D82=Y$70,$D82=Y$71),$F82,0)+IF(OR($L82=Y$68,$L82=Y$69,$L82=Y$70,$L82=Y$71),$N82,0)+IF(OR($S82=Y$68,$S82=Y$69,$S82=Y$70,$S82=Y$71),$U82,0)</f>
        <v>0</v>
      </c>
      <c r="Z82" s="186" t="n">
        <f aca="false">IF(OR($D82=Z$68,$D82=Z$69,$D82=Z$70,$D82=Z$71),$F82,0)+IF(OR($L82=Z$68,$L82=Z$69,$L82=Z$70,$L82=Z$71),$N82,0)+IF(OR($S82=Z$68,$S82=Z$69,$S82=Z$70,$S82=Z$71),$U82,0)</f>
        <v>0</v>
      </c>
      <c r="AA82" s="186" t="n">
        <f aca="false">IF(OR($D82=AA$68,$D82=AA$69,$D82=AA$70,$D82=AA$71),$F82,0)+IF(OR($L82=AA$68,$L82=AA$69,$L82=AA$70,$L82=AA$71),$N82,0)+IF(OR($S82=AA$68,$S82=AA$69,$S82=AA$70,$S82=AA$71),$U82,0)</f>
        <v>0</v>
      </c>
      <c r="AB82" s="186" t="n">
        <f aca="false">IF(OR($D82=AB$68,$D82=AB$69,$D82=AB$70,$D82=AB$71),$F82,0)+IF(OR($L82=AB$68,$L82=AB$69,$L82=AB$70,$L82=AB$71),$N82,0)+IF(OR($S82=AB$68,$S82=AB$69,$S82=AB$70,$S82=AB$71),$U82,0)</f>
        <v>0</v>
      </c>
      <c r="AC82" s="186" t="n">
        <f aca="false">IF(OR($D82=AC$68,$D82=AC$69,$D82=AC$70,$D82=AC$71),$F82,0)+IF(OR($L82=AC$68,$L82=AC$69,$L82=AC$70,$L82=AC$71),$N82,0)+IF(OR($S82=AC$68,$S82=AC$69,$S82=AC$70,$S82=AC$71),$U82,0)</f>
        <v>0</v>
      </c>
      <c r="AD82" s="186" t="n">
        <f aca="false">IF(OR($D82=AD$68,$D82=AD$69,$D82=AD$70,$D82=AD$71),$F82,0)+IF(OR($L82=AD$68,$L82=AD$69,$L82=AD$70,$L82=AD$71),$N82,0)+IF(OR($S82=AD$68,$S82=AD$69,$S82=AD$70,$S82=AD$71),$U82,0)</f>
        <v>0</v>
      </c>
      <c r="AE82" s="169"/>
      <c r="AF82" s="127"/>
    </row>
    <row r="83" customFormat="false" ht="14.65" hidden="false" customHeight="true" outlineLevel="0" collapsed="false">
      <c r="A83" s="171"/>
      <c r="B83" s="182" t="str">
        <f aca="false">IF(D83=0,"",INDEX(Womens_team_declarations,MATCH(A$78,Events_women,0),MATCH(D83,women_short_codes,0)))</f>
        <v/>
      </c>
      <c r="C83" s="183" t="str">
        <f aca="false">IF(D83=0,"",INDEX(abbr_names,MATCH(D83,women_short_codes,0)))</f>
        <v/>
      </c>
      <c r="D83" s="187"/>
      <c r="E83" s="188"/>
      <c r="F83" s="181" t="n">
        <f aca="false">$W83</f>
        <v>2</v>
      </c>
      <c r="G83" s="190"/>
      <c r="H83" s="191"/>
      <c r="I83" s="171"/>
      <c r="J83" s="182" t="str">
        <f aca="false">IF(L83=0,"",INDEX(Womens_team_declarations,MATCH(I$78,Events_women,0),MATCH(L83,women_short_codes,0)))</f>
        <v/>
      </c>
      <c r="K83" s="183" t="str">
        <f aca="false">IF(L83=0,"",INDEX(abbr_names,MATCH(L83,women_short_codes,0)))</f>
        <v/>
      </c>
      <c r="L83" s="187"/>
      <c r="M83" s="188"/>
      <c r="N83" s="181" t="n">
        <f aca="false">$W83</f>
        <v>2</v>
      </c>
      <c r="O83" s="190"/>
      <c r="P83" s="171"/>
      <c r="Q83" s="182" t="str">
        <f aca="false">IF(S83=0,"",INDEX(Womens_team_declarations,MATCH(P$78,Events_women,0),MATCH(S83,women_short_codes,0)))</f>
        <v/>
      </c>
      <c r="R83" s="183" t="str">
        <f aca="false">IF(S83=0,"",INDEX(abbr_names,MATCH(S83,women_short_codes,0)))</f>
        <v/>
      </c>
      <c r="S83" s="187"/>
      <c r="T83" s="188"/>
      <c r="U83" s="181" t="n">
        <f aca="false">$W83</f>
        <v>2</v>
      </c>
      <c r="V83" s="181"/>
      <c r="W83" s="168" t="n">
        <v>2</v>
      </c>
      <c r="X83" s="186" t="n">
        <f aca="false">IF(OR($D83=X$68,$D83=X$69,$D83=X$70,$D83=X$71),$F83,0)+IF(OR($L83=X$68,$L83=X$69,$L83=X$70,$L83=X$71),$N83,0)+IF(OR($S83=X$68,$S83=X$69,$S83=X$70,$S83=X$71),$U83,0)</f>
        <v>0</v>
      </c>
      <c r="Y83" s="186" t="n">
        <f aca="false">IF(OR($D83=Y$68,$D83=Y$69,$D83=Y$70,$D83=Y$71),$F83,0)+IF(OR($L83=Y$68,$L83=Y$69,$L83=Y$70,$L83=Y$71),$N83,0)+IF(OR($S83=Y$68,$S83=Y$69,$S83=Y$70,$S83=Y$71),$U83,0)</f>
        <v>0</v>
      </c>
      <c r="Z83" s="186" t="n">
        <f aca="false">IF(OR($D83=Z$68,$D83=Z$69,$D83=Z$70,$D83=Z$71),$F83,0)+IF(OR($L83=Z$68,$L83=Z$69,$L83=Z$70,$L83=Z$71),$N83,0)+IF(OR($S83=Z$68,$S83=Z$69,$S83=Z$70,$S83=Z$71),$U83,0)</f>
        <v>0</v>
      </c>
      <c r="AA83" s="186" t="n">
        <f aca="false">IF(OR($D83=AA$68,$D83=AA$69,$D83=AA$70,$D83=AA$71),$F83,0)+IF(OR($L83=AA$68,$L83=AA$69,$L83=AA$70,$L83=AA$71),$N83,0)+IF(OR($S83=AA$68,$S83=AA$69,$S83=AA$70,$S83=AA$71),$U83,0)</f>
        <v>0</v>
      </c>
      <c r="AB83" s="186" t="n">
        <f aca="false">IF(OR($D83=AB$68,$D83=AB$69,$D83=AB$70,$D83=AB$71),$F83,0)+IF(OR($L83=AB$68,$L83=AB$69,$L83=AB$70,$L83=AB$71),$N83,0)+IF(OR($S83=AB$68,$S83=AB$69,$S83=AB$70,$S83=AB$71),$U83,0)</f>
        <v>0</v>
      </c>
      <c r="AC83" s="186" t="n">
        <f aca="false">IF(OR($D83=AC$68,$D83=AC$69,$D83=AC$70,$D83=AC$71),$F83,0)+IF(OR($L83=AC$68,$L83=AC$69,$L83=AC$70,$L83=AC$71),$N83,0)+IF(OR($S83=AC$68,$S83=AC$69,$S83=AC$70,$S83=AC$71),$U83,0)</f>
        <v>0</v>
      </c>
      <c r="AD83" s="186" t="n">
        <f aca="false">IF(OR($D83=AD$68,$D83=AD$69,$D83=AD$70,$D83=AD$71),$F83,0)+IF(OR($L83=AD$68,$L83=AD$69,$L83=AD$70,$L83=AD$71),$N83,0)+IF(OR($S83=AD$68,$S83=AD$69,$S83=AD$70,$S83=AD$71),$U83,0)</f>
        <v>0</v>
      </c>
      <c r="AE83" s="169"/>
      <c r="AF83" s="127"/>
    </row>
    <row r="84" customFormat="false" ht="14.65" hidden="false" customHeight="true" outlineLevel="0" collapsed="false">
      <c r="A84" s="171"/>
      <c r="B84" s="182" t="str">
        <f aca="false">IF(D84=0,"",INDEX(Womens_team_declarations,MATCH(A$78,Events_women,0),MATCH(D84,women_short_codes,0)))</f>
        <v/>
      </c>
      <c r="C84" s="183" t="str">
        <f aca="false">IF(D84=0,"",INDEX(abbr_names,MATCH(D84,women_short_codes,0)))</f>
        <v/>
      </c>
      <c r="D84" s="187"/>
      <c r="E84" s="188"/>
      <c r="F84" s="181" t="n">
        <f aca="false">$W84</f>
        <v>1</v>
      </c>
      <c r="G84" s="190"/>
      <c r="H84" s="191"/>
      <c r="I84" s="171"/>
      <c r="J84" s="182" t="str">
        <f aca="false">IF(L84=0,"",INDEX(Womens_team_declarations,MATCH(I$78,Events_women,0),MATCH(L84,women_short_codes,0)))</f>
        <v/>
      </c>
      <c r="K84" s="183" t="str">
        <f aca="false">IF(L84=0,"",INDEX(abbr_names,MATCH(L84,women_short_codes,0)))</f>
        <v/>
      </c>
      <c r="L84" s="187"/>
      <c r="M84" s="188"/>
      <c r="N84" s="181" t="n">
        <f aca="false">$W84</f>
        <v>1</v>
      </c>
      <c r="O84" s="190"/>
      <c r="P84" s="171"/>
      <c r="Q84" s="182" t="str">
        <f aca="false">IF(S84=0,"",INDEX(Womens_team_declarations,MATCH(P$78,Events_women,0),MATCH(S84,women_short_codes,0)))</f>
        <v/>
      </c>
      <c r="R84" s="183" t="str">
        <f aca="false">IF(S84=0,"",INDEX(abbr_names,MATCH(S84,women_short_codes,0)))</f>
        <v/>
      </c>
      <c r="S84" s="187"/>
      <c r="T84" s="188"/>
      <c r="U84" s="181" t="n">
        <f aca="false">$W84</f>
        <v>1</v>
      </c>
      <c r="V84" s="181"/>
      <c r="W84" s="168" t="n">
        <v>1</v>
      </c>
      <c r="X84" s="186" t="n">
        <f aca="false">IF(OR($D84=X$68,$D84=X$69,$D84=X$70,$D84=X$71),$F84,0)+IF(OR($L84=X$68,$L84=X$69,$L84=X$70,$L84=X$71),$N84,0)+IF(OR($S84=X$68,$S84=X$69,$S84=X$70,$S84=X$71),$U84,0)</f>
        <v>0</v>
      </c>
      <c r="Y84" s="186" t="n">
        <f aca="false">IF(OR($D84=Y$68,$D84=Y$69,$D84=Y$70,$D84=Y$71),$F84,0)+IF(OR($L84=Y$68,$L84=Y$69,$L84=Y$70,$L84=Y$71),$N84,0)+IF(OR($S84=Y$68,$S84=Y$69,$S84=Y$70,$S84=Y$71),$U84,0)</f>
        <v>0</v>
      </c>
      <c r="Z84" s="186" t="n">
        <f aca="false">IF(OR($D84=Z$68,$D84=Z$69,$D84=Z$70,$D84=Z$71),$F84,0)+IF(OR($L84=Z$68,$L84=Z$69,$L84=Z$70,$L84=Z$71),$N84,0)+IF(OR($S84=Z$68,$S84=Z$69,$S84=Z$70,$S84=Z$71),$U84,0)</f>
        <v>0</v>
      </c>
      <c r="AA84" s="186" t="n">
        <f aca="false">IF(OR($D84=AA$68,$D84=AA$69,$D84=AA$70,$D84=AA$71),$F84,0)+IF(OR($L84=AA$68,$L84=AA$69,$L84=AA$70,$L84=AA$71),$N84,0)+IF(OR($S84=AA$68,$S84=AA$69,$S84=AA$70,$S84=AA$71),$U84,0)</f>
        <v>0</v>
      </c>
      <c r="AB84" s="186" t="n">
        <f aca="false">IF(OR($D84=AB$68,$D84=AB$69,$D84=AB$70,$D84=AB$71),$F84,0)+IF(OR($L84=AB$68,$L84=AB$69,$L84=AB$70,$L84=AB$71),$N84,0)+IF(OR($S84=AB$68,$S84=AB$69,$S84=AB$70,$S84=AB$71),$U84,0)</f>
        <v>0</v>
      </c>
      <c r="AC84" s="186" t="n">
        <f aca="false">IF(OR($D84=AC$68,$D84=AC$69,$D84=AC$70,$D84=AC$71),$F84,0)+IF(OR($L84=AC$68,$L84=AC$69,$L84=AC$70,$L84=AC$71),$N84,0)+IF(OR($S84=AC$68,$S84=AC$69,$S84=AC$70,$S84=AC$71),$U84,0)</f>
        <v>0</v>
      </c>
      <c r="AD84" s="186" t="n">
        <f aca="false">IF(OR($D84=AD$68,$D84=AD$69,$D84=AD$70,$D84=AD$71),$F84,0)+IF(OR($L84=AD$68,$L84=AD$69,$L84=AD$70,$L84=AD$71),$N84,0)+IF(OR($S84=AD$68,$S84=AD$69,$S84=AD$70,$S84=AD$71),$U84,0)</f>
        <v>0</v>
      </c>
      <c r="AE84" s="169"/>
      <c r="AF84" s="127"/>
    </row>
    <row r="85" customFormat="false" ht="14.65" hidden="false" customHeight="true" outlineLevel="0" collapsed="false">
      <c r="A85" s="172" t="n">
        <f aca="false">'Team Declaration'!$B30</f>
        <v>0</v>
      </c>
      <c r="B85" s="180"/>
      <c r="C85" s="175" t="s">
        <v>11</v>
      </c>
      <c r="D85" s="180"/>
      <c r="E85" s="189"/>
      <c r="F85" s="181" t="n">
        <f aca="false">$W85</f>
        <v>0</v>
      </c>
      <c r="G85" s="190"/>
      <c r="H85" s="191"/>
      <c r="I85" s="172" t="n">
        <f aca="false">'Team Declaration'!$B30</f>
        <v>0</v>
      </c>
      <c r="J85" s="175"/>
      <c r="K85" s="175" t="s">
        <v>13</v>
      </c>
      <c r="L85" s="175"/>
      <c r="M85" s="189"/>
      <c r="N85" s="181" t="n">
        <f aca="false">$W85</f>
        <v>0</v>
      </c>
      <c r="O85" s="190"/>
      <c r="P85" s="172" t="n">
        <f aca="false">'Team Declaration'!$B30</f>
        <v>0</v>
      </c>
      <c r="Q85" s="175"/>
      <c r="R85" s="175" t="s">
        <v>26</v>
      </c>
      <c r="S85" s="175"/>
      <c r="T85" s="193"/>
      <c r="U85" s="181" t="n">
        <f aca="false">$W85</f>
        <v>0</v>
      </c>
      <c r="V85" s="181"/>
      <c r="W85" s="168"/>
      <c r="X85" s="186" t="n">
        <f aca="false">IF(OR($D85=X$68,$D85=X$69,$D85=X$70,$D85=X$71),$F85,0)+IF(OR($L85=X$68,$L85=X$69,$L85=X$70,$L85=X$71),$N85,0)+IF(OR($S85=X$68,$S85=X$69,$S85=X$70,$S85=X$71),$U85,0)</f>
        <v>0</v>
      </c>
      <c r="Y85" s="186" t="n">
        <f aca="false">IF(OR($D85=Y$68,$D85=Y$69,$D85=Y$70,$D85=Y$71),$F85,0)+IF(OR($L85=Y$68,$L85=Y$69,$L85=Y$70,$L85=Y$71),$N85,0)+IF(OR($S85=Y$68,$S85=Y$69,$S85=Y$70,$S85=Y$71),$U85,0)</f>
        <v>0</v>
      </c>
      <c r="Z85" s="186" t="n">
        <f aca="false">IF(OR($D85=Z$68,$D85=Z$69,$D85=Z$70,$D85=Z$71),$F85,0)+IF(OR($L85=Z$68,$L85=Z$69,$L85=Z$70,$L85=Z$71),$N85,0)+IF(OR($S85=Z$68,$S85=Z$69,$S85=Z$70,$S85=Z$71),$U85,0)</f>
        <v>0</v>
      </c>
      <c r="AA85" s="186" t="n">
        <f aca="false">IF(OR($D85=AA$68,$D85=AA$69,$D85=AA$70,$D85=AA$71),$F85,0)+IF(OR($L85=AA$68,$L85=AA$69,$L85=AA$70,$L85=AA$71),$N85,0)+IF(OR($S85=AA$68,$S85=AA$69,$S85=AA$70,$S85=AA$71),$U85,0)</f>
        <v>0</v>
      </c>
      <c r="AB85" s="186" t="n">
        <f aca="false">IF(OR($D85=AB$68,$D85=AB$69,$D85=AB$70,$D85=AB$71),$F85,0)+IF(OR($L85=AB$68,$L85=AB$69,$L85=AB$70,$L85=AB$71),$N85,0)+IF(OR($S85=AB$68,$S85=AB$69,$S85=AB$70,$S85=AB$71),$U85,0)</f>
        <v>0</v>
      </c>
      <c r="AC85" s="186" t="n">
        <f aca="false">IF(OR($D85=AC$68,$D85=AC$69,$D85=AC$70,$D85=AC$71),$F85,0)+IF(OR($L85=AC$68,$L85=AC$69,$L85=AC$70,$L85=AC$71),$N85,0)+IF(OR($S85=AC$68,$S85=AC$69,$S85=AC$70,$S85=AC$71),$U85,0)</f>
        <v>0</v>
      </c>
      <c r="AD85" s="186" t="n">
        <f aca="false">IF(OR($D85=AD$68,$D85=AD$69,$D85=AD$70,$D85=AD$71),$F85,0)+IF(OR($L85=AD$68,$L85=AD$69,$L85=AD$70,$L85=AD$71),$N85,0)+IF(OR($S85=AD$68,$S85=AD$69,$S85=AD$70,$S85=AD$71),$U85,0)</f>
        <v>0</v>
      </c>
      <c r="AE85" s="169"/>
      <c r="AF85" s="127"/>
    </row>
    <row r="86" customFormat="false" ht="14.65" hidden="false" customHeight="true" outlineLevel="0" collapsed="false">
      <c r="A86" s="192"/>
      <c r="B86" s="182" t="str">
        <f aca="false">IF(D86=0,"",INDEX(Womens_team_declarations,MATCH(A$85,Events_women,0),MATCH(D86,women_short_codes,0)))</f>
        <v/>
      </c>
      <c r="C86" s="183" t="str">
        <f aca="false">IF(D86=0,"",INDEX(abbr_names,MATCH(D86,women_short_codes,0)))</f>
        <v/>
      </c>
      <c r="D86" s="140"/>
      <c r="E86" s="195"/>
      <c r="F86" s="181" t="n">
        <f aca="false">$W86</f>
        <v>6</v>
      </c>
      <c r="G86" s="190"/>
      <c r="H86" s="191"/>
      <c r="I86" s="192"/>
      <c r="J86" s="182" t="str">
        <f aca="false">IF(L86=0,"",INDEX(Womens_team_declarations,MATCH(I$85,Events_women,0),MATCH(L86,women_short_codes,0)))</f>
        <v/>
      </c>
      <c r="K86" s="183" t="str">
        <f aca="false">IF(L86=0,"",INDEX(abbr_names,MATCH(L86,women_short_codes,0)))</f>
        <v/>
      </c>
      <c r="L86" s="140"/>
      <c r="M86" s="195"/>
      <c r="N86" s="181" t="n">
        <f aca="false">$W86</f>
        <v>6</v>
      </c>
      <c r="O86" s="190"/>
      <c r="P86" s="192"/>
      <c r="Q86" s="182" t="str">
        <f aca="false">IF(S86=0,"",INDEX(Womens_team_declarations,MATCH(P$85,Events_women,0),MATCH(S86,women_short_codes,0)))</f>
        <v/>
      </c>
      <c r="R86" s="183" t="str">
        <f aca="false">IF(S86=0,"",INDEX(abbr_names,MATCH(S86,women_short_codes,0)))</f>
        <v/>
      </c>
      <c r="S86" s="140"/>
      <c r="T86" s="195"/>
      <c r="U86" s="181" t="n">
        <f aca="false">$W86</f>
        <v>6</v>
      </c>
      <c r="V86" s="181"/>
      <c r="W86" s="168" t="n">
        <v>6</v>
      </c>
      <c r="X86" s="186" t="n">
        <f aca="false">IF(OR($D86=X$68,$D86=X$69,$D86=X$70,$D86=X$71),$F86,0)+IF(OR($L86=X$68,$L86=X$69,$L86=X$70,$L86=X$71),$N86,0)+IF(OR($S86=X$68,$S86=X$69,$S86=X$70,$S86=X$71),$U86,0)</f>
        <v>0</v>
      </c>
      <c r="Y86" s="186" t="n">
        <f aca="false">IF(OR($D86=Y$68,$D86=Y$69,$D86=Y$70,$D86=Y$71),$F86,0)+IF(OR($L86=Y$68,$L86=Y$69,$L86=Y$70,$L86=Y$71),$N86,0)+IF(OR($S86=Y$68,$S86=Y$69,$S86=Y$70,$S86=Y$71),$U86,0)</f>
        <v>0</v>
      </c>
      <c r="Z86" s="186" t="n">
        <f aca="false">IF(OR($D86=Z$68,$D86=Z$69,$D86=Z$70,$D86=Z$71),$F86,0)+IF(OR($L86=Z$68,$L86=Z$69,$L86=Z$70,$L86=Z$71),$N86,0)+IF(OR($S86=Z$68,$S86=Z$69,$S86=Z$70,$S86=Z$71),$U86,0)</f>
        <v>0</v>
      </c>
      <c r="AA86" s="186" t="n">
        <f aca="false">IF(OR($D86=AA$68,$D86=AA$69,$D86=AA$70,$D86=AA$71),$F86,0)+IF(OR($L86=AA$68,$L86=AA$69,$L86=AA$70,$L86=AA$71),$N86,0)+IF(OR($S86=AA$68,$S86=AA$69,$S86=AA$70,$S86=AA$71),$U86,0)</f>
        <v>0</v>
      </c>
      <c r="AB86" s="186" t="n">
        <f aca="false">IF(OR($D86=AB$68,$D86=AB$69,$D86=AB$70,$D86=AB$71),$F86,0)+IF(OR($L86=AB$68,$L86=AB$69,$L86=AB$70,$L86=AB$71),$N86,0)+IF(OR($S86=AB$68,$S86=AB$69,$S86=AB$70,$S86=AB$71),$U86,0)</f>
        <v>0</v>
      </c>
      <c r="AC86" s="186" t="n">
        <f aca="false">IF(OR($D86=AC$68,$D86=AC$69,$D86=AC$70,$D86=AC$71),$F86,0)+IF(OR($L86=AC$68,$L86=AC$69,$L86=AC$70,$L86=AC$71),$N86,0)+IF(OR($S86=AC$68,$S86=AC$69,$S86=AC$70,$S86=AC$71),$U86,0)</f>
        <v>0</v>
      </c>
      <c r="AD86" s="186" t="n">
        <f aca="false">IF(OR($D86=AD$68,$D86=AD$69,$D86=AD$70,$D86=AD$71),$F86,0)+IF(OR($L86=AD$68,$L86=AD$69,$L86=AD$70,$L86=AD$71),$N86,0)+IF(OR($S86=AD$68,$S86=AD$69,$S86=AD$70,$S86=AD$71),$U86,0)</f>
        <v>0</v>
      </c>
      <c r="AE86" s="169"/>
      <c r="AF86" s="127"/>
    </row>
    <row r="87" customFormat="false" ht="14.65" hidden="false" customHeight="true" outlineLevel="0" collapsed="false">
      <c r="A87" s="192"/>
      <c r="B87" s="182" t="str">
        <f aca="false">IF(D87=0,"",INDEX(Womens_team_declarations,MATCH(A$85,Events_women,0),MATCH(D87,women_short_codes,0)))</f>
        <v/>
      </c>
      <c r="C87" s="183" t="str">
        <f aca="false">IF(D87=0,"",INDEX(abbr_names,MATCH(D87,women_short_codes,0)))</f>
        <v/>
      </c>
      <c r="D87" s="140"/>
      <c r="E87" s="195"/>
      <c r="F87" s="181" t="n">
        <f aca="false">$W87</f>
        <v>5</v>
      </c>
      <c r="G87" s="190"/>
      <c r="H87" s="191"/>
      <c r="I87" s="192"/>
      <c r="J87" s="182" t="str">
        <f aca="false">IF(L87=0,"",INDEX(Womens_team_declarations,MATCH(I$85,Events_women,0),MATCH(L87,women_short_codes,0)))</f>
        <v/>
      </c>
      <c r="K87" s="183" t="str">
        <f aca="false">IF(L87=0,"",INDEX(abbr_names,MATCH(L87,women_short_codes,0)))</f>
        <v/>
      </c>
      <c r="L87" s="140"/>
      <c r="M87" s="195"/>
      <c r="N87" s="181" t="n">
        <f aca="false">$W87</f>
        <v>5</v>
      </c>
      <c r="O87" s="190"/>
      <c r="P87" s="192"/>
      <c r="Q87" s="182" t="str">
        <f aca="false">IF(S87=0,"",INDEX(Womens_team_declarations,MATCH(P$85,Events_women,0),MATCH(S87,women_short_codes,0)))</f>
        <v/>
      </c>
      <c r="R87" s="183" t="str">
        <f aca="false">IF(S87=0,"",INDEX(abbr_names,MATCH(S87,women_short_codes,0)))</f>
        <v/>
      </c>
      <c r="S87" s="140"/>
      <c r="T87" s="195"/>
      <c r="U87" s="181" t="n">
        <f aca="false">$W87</f>
        <v>5</v>
      </c>
      <c r="V87" s="181"/>
      <c r="W87" s="168" t="n">
        <v>5</v>
      </c>
      <c r="X87" s="186" t="n">
        <f aca="false">IF(OR($D87=X$68,$D87=X$69,$D87=X$70,$D87=X$71),$F87,0)+IF(OR($L87=X$68,$L87=X$69,$L87=X$70,$L87=X$71),$N87,0)+IF(OR($S87=X$68,$S87=X$69,$S87=X$70,$S87=X$71),$U87,0)</f>
        <v>0</v>
      </c>
      <c r="Y87" s="186" t="n">
        <f aca="false">IF(OR($D87=Y$68,$D87=Y$69,$D87=Y$70,$D87=Y$71),$F87,0)+IF(OR($L87=Y$68,$L87=Y$69,$L87=Y$70,$L87=Y$71),$N87,0)+IF(OR($S87=Y$68,$S87=Y$69,$S87=Y$70,$S87=Y$71),$U87,0)</f>
        <v>0</v>
      </c>
      <c r="Z87" s="186" t="n">
        <f aca="false">IF(OR($D87=Z$68,$D87=Z$69,$D87=Z$70,$D87=Z$71),$F87,0)+IF(OR($L87=Z$68,$L87=Z$69,$L87=Z$70,$L87=Z$71),$N87,0)+IF(OR($S87=Z$68,$S87=Z$69,$S87=Z$70,$S87=Z$71),$U87,0)</f>
        <v>0</v>
      </c>
      <c r="AA87" s="186" t="n">
        <f aca="false">IF(OR($D87=AA$68,$D87=AA$69,$D87=AA$70,$D87=AA$71),$F87,0)+IF(OR($L87=AA$68,$L87=AA$69,$L87=AA$70,$L87=AA$71),$N87,0)+IF(OR($S87=AA$68,$S87=AA$69,$S87=AA$70,$S87=AA$71),$U87,0)</f>
        <v>0</v>
      </c>
      <c r="AB87" s="186" t="n">
        <f aca="false">IF(OR($D87=AB$68,$D87=AB$69,$D87=AB$70,$D87=AB$71),$F87,0)+IF(OR($L87=AB$68,$L87=AB$69,$L87=AB$70,$L87=AB$71),$N87,0)+IF(OR($S87=AB$68,$S87=AB$69,$S87=AB$70,$S87=AB$71),$U87,0)</f>
        <v>0</v>
      </c>
      <c r="AC87" s="186" t="n">
        <f aca="false">IF(OR($D87=AC$68,$D87=AC$69,$D87=AC$70,$D87=AC$71),$F87,0)+IF(OR($L87=AC$68,$L87=AC$69,$L87=AC$70,$L87=AC$71),$N87,0)+IF(OR($S87=AC$68,$S87=AC$69,$S87=AC$70,$S87=AC$71),$U87,0)</f>
        <v>0</v>
      </c>
      <c r="AD87" s="186" t="n">
        <f aca="false">IF(OR($D87=AD$68,$D87=AD$69,$D87=AD$70,$D87=AD$71),$F87,0)+IF(OR($L87=AD$68,$L87=AD$69,$L87=AD$70,$L87=AD$71),$N87,0)+IF(OR($S87=AD$68,$S87=AD$69,$S87=AD$70,$S87=AD$71),$U87,0)</f>
        <v>0</v>
      </c>
      <c r="AE87" s="169"/>
      <c r="AF87" s="127"/>
    </row>
    <row r="88" customFormat="false" ht="14.65" hidden="false" customHeight="true" outlineLevel="0" collapsed="false">
      <c r="A88" s="192"/>
      <c r="B88" s="182" t="str">
        <f aca="false">IF(D88=0,"",INDEX(Womens_team_declarations,MATCH(A$85,Events_women,0),MATCH(D88,women_short_codes,0)))</f>
        <v/>
      </c>
      <c r="C88" s="183" t="str">
        <f aca="false">IF(D88=0,"",INDEX(abbr_names,MATCH(D88,women_short_codes,0)))</f>
        <v/>
      </c>
      <c r="D88" s="140"/>
      <c r="E88" s="195"/>
      <c r="F88" s="181" t="n">
        <f aca="false">$W88</f>
        <v>4</v>
      </c>
      <c r="G88" s="190"/>
      <c r="H88" s="191"/>
      <c r="I88" s="192"/>
      <c r="J88" s="182" t="str">
        <f aca="false">IF(L88=0,"",INDEX(Womens_team_declarations,MATCH(I$85,Events_women,0),MATCH(L88,women_short_codes,0)))</f>
        <v/>
      </c>
      <c r="K88" s="183" t="str">
        <f aca="false">IF(L88=0,"",INDEX(abbr_names,MATCH(L88,women_short_codes,0)))</f>
        <v/>
      </c>
      <c r="L88" s="187"/>
      <c r="M88" s="188"/>
      <c r="N88" s="181" t="n">
        <f aca="false">$W88</f>
        <v>4</v>
      </c>
      <c r="O88" s="190"/>
      <c r="P88" s="192"/>
      <c r="Q88" s="182" t="str">
        <f aca="false">IF(S88=0,"",INDEX(Womens_team_declarations,MATCH(P$85,Events_women,0),MATCH(S88,women_short_codes,0)))</f>
        <v/>
      </c>
      <c r="R88" s="183" t="str">
        <f aca="false">IF(S88=0,"",INDEX(abbr_names,MATCH(S88,women_short_codes,0)))</f>
        <v/>
      </c>
      <c r="S88" s="187"/>
      <c r="T88" s="188"/>
      <c r="U88" s="181" t="n">
        <f aca="false">$W88</f>
        <v>4</v>
      </c>
      <c r="V88" s="181"/>
      <c r="W88" s="168" t="n">
        <v>4</v>
      </c>
      <c r="X88" s="186" t="n">
        <f aca="false">IF(OR($D88=X$68,$D88=X$69,$D88=X$70,$D88=X$71),$F88,0)+IF(OR($L88=X$68,$L88=X$69,$L88=X$70,$L88=X$71),$N88,0)+IF(OR($S88=X$68,$S88=X$69,$S88=X$70,$S88=X$71),$U88,0)</f>
        <v>0</v>
      </c>
      <c r="Y88" s="186" t="n">
        <f aca="false">IF(OR($D88=Y$68,$D88=Y$69,$D88=Y$70,$D88=Y$71),$F88,0)+IF(OR($L88=Y$68,$L88=Y$69,$L88=Y$70,$L88=Y$71),$N88,0)+IF(OR($S88=Y$68,$S88=Y$69,$S88=Y$70,$S88=Y$71),$U88,0)</f>
        <v>0</v>
      </c>
      <c r="Z88" s="186" t="n">
        <f aca="false">IF(OR($D88=Z$68,$D88=Z$69,$D88=Z$70,$D88=Z$71),$F88,0)+IF(OR($L88=Z$68,$L88=Z$69,$L88=Z$70,$L88=Z$71),$N88,0)+IF(OR($S88=Z$68,$S88=Z$69,$S88=Z$70,$S88=Z$71),$U88,0)</f>
        <v>0</v>
      </c>
      <c r="AA88" s="186" t="n">
        <f aca="false">IF(OR($D88=AA$68,$D88=AA$69,$D88=AA$70,$D88=AA$71),$F88,0)+IF(OR($L88=AA$68,$L88=AA$69,$L88=AA$70,$L88=AA$71),$N88,0)+IF(OR($S88=AA$68,$S88=AA$69,$S88=AA$70,$S88=AA$71),$U88,0)</f>
        <v>0</v>
      </c>
      <c r="AB88" s="186" t="n">
        <f aca="false">IF(OR($D88=AB$68,$D88=AB$69,$D88=AB$70,$D88=AB$71),$F88,0)+IF(OR($L88=AB$68,$L88=AB$69,$L88=AB$70,$L88=AB$71),$N88,0)+IF(OR($S88=AB$68,$S88=AB$69,$S88=AB$70,$S88=AB$71),$U88,0)</f>
        <v>0</v>
      </c>
      <c r="AC88" s="186" t="n">
        <f aca="false">IF(OR($D88=AC$68,$D88=AC$69,$D88=AC$70,$D88=AC$71),$F88,0)+IF(OR($L88=AC$68,$L88=AC$69,$L88=AC$70,$L88=AC$71),$N88,0)+IF(OR($S88=AC$68,$S88=AC$69,$S88=AC$70,$S88=AC$71),$U88,0)</f>
        <v>0</v>
      </c>
      <c r="AD88" s="186" t="n">
        <f aca="false">IF(OR($D88=AD$68,$D88=AD$69,$D88=AD$70,$D88=AD$71),$F88,0)+IF(OR($L88=AD$68,$L88=AD$69,$L88=AD$70,$L88=AD$71),$N88,0)+IF(OR($S88=AD$68,$S88=AD$69,$S88=AD$70,$S88=AD$71),$U88,0)</f>
        <v>0</v>
      </c>
      <c r="AE88" s="169"/>
      <c r="AF88" s="127"/>
    </row>
    <row r="89" customFormat="false" ht="14.65" hidden="false" customHeight="true" outlineLevel="0" collapsed="false">
      <c r="A89" s="192"/>
      <c r="B89" s="182" t="str">
        <f aca="false">IF(D89=0,"",INDEX(Womens_team_declarations,MATCH(A$85,Events_women,0),MATCH(D89,women_short_codes,0)))</f>
        <v/>
      </c>
      <c r="C89" s="183" t="str">
        <f aca="false">IF(D89=0,"",INDEX(abbr_names,MATCH(D89,women_short_codes,0)))</f>
        <v/>
      </c>
      <c r="D89" s="140"/>
      <c r="E89" s="195"/>
      <c r="F89" s="181" t="n">
        <f aca="false">$W89</f>
        <v>3</v>
      </c>
      <c r="G89" s="190"/>
      <c r="H89" s="191"/>
      <c r="I89" s="192"/>
      <c r="J89" s="182" t="str">
        <f aca="false">IF(L89=0,"",INDEX(Womens_team_declarations,MATCH(I$85,Events_women,0),MATCH(L89,women_short_codes,0)))</f>
        <v/>
      </c>
      <c r="K89" s="183" t="str">
        <f aca="false">IF(L89=0,"",INDEX(abbr_names,MATCH(L89,women_short_codes,0)))</f>
        <v/>
      </c>
      <c r="L89" s="187"/>
      <c r="M89" s="188"/>
      <c r="N89" s="181" t="n">
        <f aca="false">$W89</f>
        <v>3</v>
      </c>
      <c r="O89" s="190"/>
      <c r="P89" s="192"/>
      <c r="Q89" s="182" t="str">
        <f aca="false">IF(S89=0,"",INDEX(Womens_team_declarations,MATCH(P$85,Events_women,0),MATCH(S89,women_short_codes,0)))</f>
        <v/>
      </c>
      <c r="R89" s="183" t="str">
        <f aca="false">IF(S89=0,"",INDEX(abbr_names,MATCH(S89,women_short_codes,0)))</f>
        <v/>
      </c>
      <c r="S89" s="187"/>
      <c r="T89" s="188"/>
      <c r="U89" s="181" t="n">
        <f aca="false">$W89</f>
        <v>3</v>
      </c>
      <c r="V89" s="181"/>
      <c r="W89" s="168" t="n">
        <v>3</v>
      </c>
      <c r="X89" s="186" t="n">
        <f aca="false">IF(OR($D89=X$68,$D89=X$69,$D89=X$70,$D89=X$71),$F89,0)+IF(OR($L89=X$68,$L89=X$69,$L89=X$70,$L89=X$71),$N89,0)+IF(OR($S89=X$68,$S89=X$69,$S89=X$70,$S89=X$71),$U89,0)</f>
        <v>0</v>
      </c>
      <c r="Y89" s="186" t="n">
        <f aca="false">IF(OR($D89=Y$68,$D89=Y$69,$D89=Y$70,$D89=Y$71),$F89,0)+IF(OR($L89=Y$68,$L89=Y$69,$L89=Y$70,$L89=Y$71),$N89,0)+IF(OR($S89=Y$68,$S89=Y$69,$S89=Y$70,$S89=Y$71),$U89,0)</f>
        <v>0</v>
      </c>
      <c r="Z89" s="186" t="n">
        <f aca="false">IF(OR($D89=Z$68,$D89=Z$69,$D89=Z$70,$D89=Z$71),$F89,0)+IF(OR($L89=Z$68,$L89=Z$69,$L89=Z$70,$L89=Z$71),$N89,0)+IF(OR($S89=Z$68,$S89=Z$69,$S89=Z$70,$S89=Z$71),$U89,0)</f>
        <v>0</v>
      </c>
      <c r="AA89" s="186" t="n">
        <f aca="false">IF(OR($D89=AA$68,$D89=AA$69,$D89=AA$70,$D89=AA$71),$F89,0)+IF(OR($L89=AA$68,$L89=AA$69,$L89=AA$70,$L89=AA$71),$N89,0)+IF(OR($S89=AA$68,$S89=AA$69,$S89=AA$70,$S89=AA$71),$U89,0)</f>
        <v>0</v>
      </c>
      <c r="AB89" s="186" t="n">
        <f aca="false">IF(OR($D89=AB$68,$D89=AB$69,$D89=AB$70,$D89=AB$71),$F89,0)+IF(OR($L89=AB$68,$L89=AB$69,$L89=AB$70,$L89=AB$71),$N89,0)+IF(OR($S89=AB$68,$S89=AB$69,$S89=AB$70,$S89=AB$71),$U89,0)</f>
        <v>0</v>
      </c>
      <c r="AC89" s="186" t="n">
        <f aca="false">IF(OR($D89=AC$68,$D89=AC$69,$D89=AC$70,$D89=AC$71),$F89,0)+IF(OR($L89=AC$68,$L89=AC$69,$L89=AC$70,$L89=AC$71),$N89,0)+IF(OR($S89=AC$68,$S89=AC$69,$S89=AC$70,$S89=AC$71),$U89,0)</f>
        <v>0</v>
      </c>
      <c r="AD89" s="186" t="n">
        <f aca="false">IF(OR($D89=AD$68,$D89=AD$69,$D89=AD$70,$D89=AD$71),$F89,0)+IF(OR($L89=AD$68,$L89=AD$69,$L89=AD$70,$L89=AD$71),$N89,0)+IF(OR($S89=AD$68,$S89=AD$69,$S89=AD$70,$S89=AD$71),$U89,0)</f>
        <v>0</v>
      </c>
      <c r="AE89" s="169"/>
      <c r="AF89" s="127"/>
    </row>
    <row r="90" customFormat="false" ht="14.65" hidden="false" customHeight="true" outlineLevel="0" collapsed="false">
      <c r="A90" s="192"/>
      <c r="B90" s="182" t="str">
        <f aca="false">IF(D90=0,"",INDEX(Womens_team_declarations,MATCH(A$85,Events_women,0),MATCH(D90,women_short_codes,0)))</f>
        <v/>
      </c>
      <c r="C90" s="183" t="str">
        <f aca="false">IF(D90=0,"",INDEX(abbr_names,MATCH(D90,women_short_codes,0)))</f>
        <v/>
      </c>
      <c r="D90" s="187"/>
      <c r="E90" s="188"/>
      <c r="F90" s="181" t="n">
        <f aca="false">$W90</f>
        <v>2</v>
      </c>
      <c r="G90" s="190"/>
      <c r="H90" s="191"/>
      <c r="I90" s="192"/>
      <c r="J90" s="182" t="str">
        <f aca="false">IF(L90=0,"",INDEX(Womens_team_declarations,MATCH(I$85,Events_women,0),MATCH(L90,women_short_codes,0)))</f>
        <v/>
      </c>
      <c r="K90" s="183" t="str">
        <f aca="false">IF(L90=0,"",INDEX(abbr_names,MATCH(L90,women_short_codes,0)))</f>
        <v/>
      </c>
      <c r="L90" s="187"/>
      <c r="M90" s="188"/>
      <c r="N90" s="181" t="n">
        <f aca="false">$W90</f>
        <v>2</v>
      </c>
      <c r="O90" s="190"/>
      <c r="P90" s="171"/>
      <c r="Q90" s="182" t="str">
        <f aca="false">IF(S90=0,"",INDEX(Womens_team_declarations,MATCH(P$85,Events_women,0),MATCH(S90,women_short_codes,0)))</f>
        <v/>
      </c>
      <c r="R90" s="183" t="str">
        <f aca="false">IF(S90=0,"",INDEX(abbr_names,MATCH(S90,women_short_codes,0)))</f>
        <v/>
      </c>
      <c r="S90" s="187"/>
      <c r="T90" s="188"/>
      <c r="U90" s="181" t="n">
        <f aca="false">$W90</f>
        <v>2</v>
      </c>
      <c r="V90" s="181"/>
      <c r="W90" s="168" t="n">
        <v>2</v>
      </c>
      <c r="X90" s="186" t="n">
        <f aca="false">IF(OR($D90=X$68,$D90=X$69,$D90=X$70,$D90=X$71),$F90,0)+IF(OR($L90=X$68,$L90=X$69,$L90=X$70,$L90=X$71),$N90,0)+IF(OR($S90=X$68,$S90=X$69,$S90=X$70,$S90=X$71),$U90,0)</f>
        <v>0</v>
      </c>
      <c r="Y90" s="186" t="n">
        <f aca="false">IF(OR($D90=Y$68,$D90=Y$69,$D90=Y$70,$D90=Y$71),$F90,0)+IF(OR($L90=Y$68,$L90=Y$69,$L90=Y$70,$L90=Y$71),$N90,0)+IF(OR($S90=Y$68,$S90=Y$69,$S90=Y$70,$S90=Y$71),$U90,0)</f>
        <v>0</v>
      </c>
      <c r="Z90" s="186" t="n">
        <f aca="false">IF(OR($D90=Z$68,$D90=Z$69,$D90=Z$70,$D90=Z$71),$F90,0)+IF(OR($L90=Z$68,$L90=Z$69,$L90=Z$70,$L90=Z$71),$N90,0)+IF(OR($S90=Z$68,$S90=Z$69,$S90=Z$70,$S90=Z$71),$U90,0)</f>
        <v>0</v>
      </c>
      <c r="AA90" s="186" t="n">
        <f aca="false">IF(OR($D90=AA$68,$D90=AA$69,$D90=AA$70,$D90=AA$71),$F90,0)+IF(OR($L90=AA$68,$L90=AA$69,$L90=AA$70,$L90=AA$71),$N90,0)+IF(OR($S90=AA$68,$S90=AA$69,$S90=AA$70,$S90=AA$71),$U90,0)</f>
        <v>0</v>
      </c>
      <c r="AB90" s="186" t="n">
        <f aca="false">IF(OR($D90=AB$68,$D90=AB$69,$D90=AB$70,$D90=AB$71),$F90,0)+IF(OR($L90=AB$68,$L90=AB$69,$L90=AB$70,$L90=AB$71),$N90,0)+IF(OR($S90=AB$68,$S90=AB$69,$S90=AB$70,$S90=AB$71),$U90,0)</f>
        <v>0</v>
      </c>
      <c r="AC90" s="186" t="n">
        <f aca="false">IF(OR($D90=AC$68,$D90=AC$69,$D90=AC$70,$D90=AC$71),$F90,0)+IF(OR($L90=AC$68,$L90=AC$69,$L90=AC$70,$L90=AC$71),$N90,0)+IF(OR($S90=AC$68,$S90=AC$69,$S90=AC$70,$S90=AC$71),$U90,0)</f>
        <v>0</v>
      </c>
      <c r="AD90" s="186" t="n">
        <f aca="false">IF(OR($D90=AD$68,$D90=AD$69,$D90=AD$70,$D90=AD$71),$F90,0)+IF(OR($L90=AD$68,$L90=AD$69,$L90=AD$70,$L90=AD$71),$N90,0)+IF(OR($S90=AD$68,$S90=AD$69,$S90=AD$70,$S90=AD$71),$U90,0)</f>
        <v>0</v>
      </c>
      <c r="AE90" s="169"/>
      <c r="AF90" s="127"/>
    </row>
    <row r="91" customFormat="false" ht="14.65" hidden="false" customHeight="true" outlineLevel="0" collapsed="false">
      <c r="A91" s="192"/>
      <c r="B91" s="182" t="str">
        <f aca="false">IF(D91=0,"",INDEX(Womens_team_declarations,MATCH(A$85,Events_women,0),MATCH(D91,women_short_codes,0)))</f>
        <v/>
      </c>
      <c r="C91" s="183" t="str">
        <f aca="false">IF(D91=0,"",INDEX(abbr_names,MATCH(D91,women_short_codes,0)))</f>
        <v/>
      </c>
      <c r="D91" s="187"/>
      <c r="E91" s="188"/>
      <c r="F91" s="181" t="n">
        <f aca="false">$W91</f>
        <v>1</v>
      </c>
      <c r="G91" s="190"/>
      <c r="H91" s="191"/>
      <c r="I91" s="192"/>
      <c r="J91" s="182" t="str">
        <f aca="false">IF(L91=0,"",INDEX(Womens_team_declarations,MATCH(I$85,Events_women,0),MATCH(L91,women_short_codes,0)))</f>
        <v/>
      </c>
      <c r="K91" s="183" t="str">
        <f aca="false">IF(L91=0,"",INDEX(abbr_names,MATCH(L91,women_short_codes,0)))</f>
        <v/>
      </c>
      <c r="L91" s="187"/>
      <c r="M91" s="188"/>
      <c r="N91" s="181" t="n">
        <f aca="false">$W91</f>
        <v>1</v>
      </c>
      <c r="O91" s="190"/>
      <c r="P91" s="171"/>
      <c r="Q91" s="182" t="str">
        <f aca="false">IF(S91=0,"",INDEX(Womens_team_declarations,MATCH(P$85,Events_women,0),MATCH(S91,women_short_codes,0)))</f>
        <v/>
      </c>
      <c r="R91" s="183" t="str">
        <f aca="false">IF(S91=0,"",INDEX(abbr_names,MATCH(S91,women_short_codes,0)))</f>
        <v/>
      </c>
      <c r="S91" s="187"/>
      <c r="T91" s="188"/>
      <c r="U91" s="181" t="n">
        <f aca="false">$W91</f>
        <v>1</v>
      </c>
      <c r="V91" s="181"/>
      <c r="W91" s="168" t="n">
        <v>1</v>
      </c>
      <c r="X91" s="186" t="n">
        <f aca="false">IF(OR($D91=X$68,$D91=X$69,$D91=X$70,$D91=X$71),$F91,0)+IF(OR($L91=X$68,$L91=X$69,$L91=X$70,$L91=X$71),$N91,0)+IF(OR($S91=X$68,$S91=X$69,$S91=X$70,$S91=X$71),$U91,0)</f>
        <v>0</v>
      </c>
      <c r="Y91" s="186" t="n">
        <f aca="false">IF(OR($D91=Y$68,$D91=Y$69,$D91=Y$70,$D91=Y$71),$F91,0)+IF(OR($L91=Y$68,$L91=Y$69,$L91=Y$70,$L91=Y$71),$N91,0)+IF(OR($S91=Y$68,$S91=Y$69,$S91=Y$70,$S91=Y$71),$U91,0)</f>
        <v>0</v>
      </c>
      <c r="Z91" s="186" t="n">
        <f aca="false">IF(OR($D91=Z$68,$D91=Z$69,$D91=Z$70,$D91=Z$71),$F91,0)+IF(OR($L91=Z$68,$L91=Z$69,$L91=Z$70,$L91=Z$71),$N91,0)+IF(OR($S91=Z$68,$S91=Z$69,$S91=Z$70,$S91=Z$71),$U91,0)</f>
        <v>0</v>
      </c>
      <c r="AA91" s="186" t="n">
        <f aca="false">IF(OR($D91=AA$68,$D91=AA$69,$D91=AA$70,$D91=AA$71),$F91,0)+IF(OR($L91=AA$68,$L91=AA$69,$L91=AA$70,$L91=AA$71),$N91,0)+IF(OR($S91=AA$68,$S91=AA$69,$S91=AA$70,$S91=AA$71),$U91,0)</f>
        <v>0</v>
      </c>
      <c r="AB91" s="186" t="n">
        <f aca="false">IF(OR($D91=AB$68,$D91=AB$69,$D91=AB$70,$D91=AB$71),$F91,0)+IF(OR($L91=AB$68,$L91=AB$69,$L91=AB$70,$L91=AB$71),$N91,0)+IF(OR($S91=AB$68,$S91=AB$69,$S91=AB$70,$S91=AB$71),$U91,0)</f>
        <v>0</v>
      </c>
      <c r="AC91" s="186" t="n">
        <f aca="false">IF(OR($D91=AC$68,$D91=AC$69,$D91=AC$70,$D91=AC$71),$F91,0)+IF(OR($L91=AC$68,$L91=AC$69,$L91=AC$70,$L91=AC$71),$N91,0)+IF(OR($S91=AC$68,$S91=AC$69,$S91=AC$70,$S91=AC$71),$U91,0)</f>
        <v>0</v>
      </c>
      <c r="AD91" s="186" t="n">
        <f aca="false">IF(OR($D91=AD$68,$D91=AD$69,$D91=AD$70,$D91=AD$71),$F91,0)+IF(OR($L91=AD$68,$L91=AD$69,$L91=AD$70,$L91=AD$71),$N91,0)+IF(OR($S91=AD$68,$S91=AD$69,$S91=AD$70,$S91=AD$71),$U91,0)</f>
        <v>0</v>
      </c>
      <c r="AE91" s="169"/>
      <c r="AF91" s="127"/>
    </row>
    <row r="92" customFormat="false" ht="14.65" hidden="false" customHeight="true" outlineLevel="0" collapsed="false">
      <c r="A92" s="172" t="str">
        <f aca="false">'Team Declaration'!$B29</f>
        <v>100m</v>
      </c>
      <c r="B92" s="175"/>
      <c r="C92" s="175" t="s">
        <v>11</v>
      </c>
      <c r="D92" s="175"/>
      <c r="E92" s="193"/>
      <c r="F92" s="185" t="n">
        <f aca="false">$W92</f>
        <v>0</v>
      </c>
      <c r="G92" s="176"/>
      <c r="H92" s="177"/>
      <c r="I92" s="172" t="str">
        <f aca="false">'Team Declaration'!$B29</f>
        <v>100m</v>
      </c>
      <c r="J92" s="175"/>
      <c r="K92" s="175" t="s">
        <v>13</v>
      </c>
      <c r="L92" s="175"/>
      <c r="M92" s="193"/>
      <c r="N92" s="185" t="n">
        <f aca="false">$W92</f>
        <v>0</v>
      </c>
      <c r="O92" s="176"/>
      <c r="P92" s="172" t="str">
        <f aca="false">'Team Declaration'!$B29</f>
        <v>100m</v>
      </c>
      <c r="Q92" s="175"/>
      <c r="R92" s="175" t="s">
        <v>26</v>
      </c>
      <c r="S92" s="175"/>
      <c r="T92" s="193"/>
      <c r="U92" s="185" t="n">
        <f aca="false">$W92</f>
        <v>0</v>
      </c>
      <c r="V92" s="185"/>
      <c r="W92" s="168"/>
      <c r="X92" s="186" t="n">
        <f aca="false">IF(OR($D92=X$68,$D92=X$69,$D92=X$70,$D92=X$71),$F92,0)+IF(OR($L92=X$68,$L92=X$69,$L92=X$70,$L92=X$71),$N92,0)+IF(OR($S92=X$68,$S92=X$69,$S92=X$70,$S92=X$71),$U92,0)</f>
        <v>0</v>
      </c>
      <c r="Y92" s="186" t="n">
        <f aca="false">IF(OR($D92=Y$68,$D92=Y$69,$D92=Y$70,$D92=Y$71),$F92,0)+IF(OR($L92=Y$68,$L92=Y$69,$L92=Y$70,$L92=Y$71),$N92,0)+IF(OR($S92=Y$68,$S92=Y$69,$S92=Y$70,$S92=Y$71),$U92,0)</f>
        <v>0</v>
      </c>
      <c r="Z92" s="186" t="n">
        <f aca="false">IF(OR($D92=Z$68,$D92=Z$69,$D92=Z$70,$D92=Z$71),$F92,0)+IF(OR($L92=Z$68,$L92=Z$69,$L92=Z$70,$L92=Z$71),$N92,0)+IF(OR($S92=Z$68,$S92=Z$69,$S92=Z$70,$S92=Z$71),$U92,0)</f>
        <v>0</v>
      </c>
      <c r="AA92" s="186" t="n">
        <f aca="false">IF(OR($D92=AA$68,$D92=AA$69,$D92=AA$70,$D92=AA$71),$F92,0)+IF(OR($L92=AA$68,$L92=AA$69,$L92=AA$70,$L92=AA$71),$N92,0)+IF(OR($S92=AA$68,$S92=AA$69,$S92=AA$70,$S92=AA$71),$U92,0)</f>
        <v>0</v>
      </c>
      <c r="AB92" s="186" t="n">
        <f aca="false">IF(OR($D92=AB$68,$D92=AB$69,$D92=AB$70,$D92=AB$71),$F92,0)+IF(OR($L92=AB$68,$L92=AB$69,$L92=AB$70,$L92=AB$71),$N92,0)+IF(OR($S92=AB$68,$S92=AB$69,$S92=AB$70,$S92=AB$71),$U92,0)</f>
        <v>0</v>
      </c>
      <c r="AC92" s="186" t="n">
        <f aca="false">IF(OR($D92=AC$68,$D92=AC$69,$D92=AC$70,$D92=AC$71),$F92,0)+IF(OR($L92=AC$68,$L92=AC$69,$L92=AC$70,$L92=AC$71),$N92,0)+IF(OR($S92=AC$68,$S92=AC$69,$S92=AC$70,$S92=AC$71),$U92,0)</f>
        <v>0</v>
      </c>
      <c r="AD92" s="186" t="n">
        <f aca="false">IF(OR($D92=AD$68,$D92=AD$69,$D92=AD$70,$D92=AD$71),$F92,0)+IF(OR($L92=AD$68,$L92=AD$69,$L92=AD$70,$L92=AD$71),$N92,0)+IF(OR($S92=AD$68,$S92=AD$69,$S92=AD$70,$S92=AD$71),$U92,0)</f>
        <v>0</v>
      </c>
      <c r="AE92" s="169"/>
      <c r="AF92" s="127"/>
    </row>
    <row r="93" customFormat="false" ht="14.65" hidden="false" customHeight="true" outlineLevel="0" collapsed="false">
      <c r="A93" s="171"/>
      <c r="B93" s="182" t="str">
        <f aca="false">IF(D93=0,"",INDEX(Womens_team_declarations,MATCH(A$92,Events_women,0),MATCH(D93,women_short_codes,0)))</f>
        <v>Cara Maker</v>
      </c>
      <c r="C93" s="183" t="str">
        <f aca="false">IF(D93=0,"",INDEX(abbr_names,MATCH(D93,women_short_codes,0)))</f>
        <v>E/HH</v>
      </c>
      <c r="D93" s="140" t="s">
        <v>91</v>
      </c>
      <c r="E93" s="195" t="s">
        <v>181</v>
      </c>
      <c r="F93" s="185" t="n">
        <f aca="false">$W93</f>
        <v>6</v>
      </c>
      <c r="G93" s="176"/>
      <c r="H93" s="177"/>
      <c r="I93" s="171"/>
      <c r="J93" s="182" t="str">
        <f aca="false">IF(L93=0,"",INDEX(Womens_team_declarations,MATCH(I$92,Events_women,0),MATCH(L93,women_short_codes,0)))</f>
        <v>Felicity Webster</v>
      </c>
      <c r="K93" s="183" t="str">
        <f aca="false">IF(L93=0,"",INDEX(abbr_names,MATCH(L93,women_short_codes,0)))</f>
        <v>E/HH</v>
      </c>
      <c r="L93" s="140" t="s">
        <v>92</v>
      </c>
      <c r="M93" s="195" t="s">
        <v>182</v>
      </c>
      <c r="N93" s="185" t="n">
        <f aca="false">$W93</f>
        <v>6</v>
      </c>
      <c r="O93" s="176"/>
      <c r="P93" s="171"/>
      <c r="Q93" s="182" t="str">
        <f aca="false">IF(S93=0,"",INDEX(Womens_team_declarations,MATCH(P$92,Events_women,0),MATCH(S93,women_short_codes,0)))</f>
        <v>Melanie Anning</v>
      </c>
      <c r="R93" s="183" t="str">
        <f aca="false">IF(S93=0,"",INDEX(abbr_names,MATCH(S93,women_short_codes,0)))</f>
        <v>B&amp;H</v>
      </c>
      <c r="S93" s="140" t="n">
        <v>21</v>
      </c>
      <c r="T93" s="195" t="s">
        <v>183</v>
      </c>
      <c r="U93" s="185" t="n">
        <f aca="false">$W93</f>
        <v>6</v>
      </c>
      <c r="V93" s="185"/>
      <c r="W93" s="168" t="n">
        <v>6</v>
      </c>
      <c r="X93" s="186" t="n">
        <f aca="false">IF(OR($D93=X$68,$D93=X$69,$D93=X$70,$D93=X$71),$F93,0)+IF(OR($L93=X$68,$L93=X$69,$L93=X$70,$L93=X$71),$N93,0)+IF(OR($S93=X$68,$S93=X$69,$S93=X$70,$S93=X$71),$U93,0)</f>
        <v>0</v>
      </c>
      <c r="Y93" s="186" t="n">
        <f aca="false">IF(OR($D93=Y$68,$D93=Y$69,$D93=Y$70,$D93=Y$71),$F93,0)+IF(OR($L93=Y$68,$L93=Y$69,$L93=Y$70,$L93=Y$71),$N93,0)+IF(OR($S93=Y$68,$S93=Y$69,$S93=Y$70,$S93=Y$71),$U93,0)</f>
        <v>6</v>
      </c>
      <c r="Z93" s="186" t="n">
        <f aca="false">IF(OR($D93=Z$68,$D93=Z$69,$D93=Z$70,$D93=Z$71),$F93,0)+IF(OR($L93=Z$68,$L93=Z$69,$L93=Z$70,$L93=Z$71),$N93,0)+IF(OR($S93=Z$68,$S93=Z$69,$S93=Z$70,$S93=Z$71),$U93,0)</f>
        <v>12</v>
      </c>
      <c r="AA93" s="186" t="n">
        <f aca="false">IF(OR($D93=AA$68,$D93=AA$69,$D93=AA$70,$D93=AA$71),$F93,0)+IF(OR($L93=AA$68,$L93=AA$69,$L93=AA$70,$L93=AA$71),$N93,0)+IF(OR($S93=AA$68,$S93=AA$69,$S93=AA$70,$S93=AA$71),$U93,0)</f>
        <v>0</v>
      </c>
      <c r="AB93" s="186" t="n">
        <f aca="false">IF(OR($D93=AB$68,$D93=AB$69,$D93=AB$70,$D93=AB$71),$F93,0)+IF(OR($L93=AB$68,$L93=AB$69,$L93=AB$70,$L93=AB$71),$N93,0)+IF(OR($S93=AB$68,$S93=AB$69,$S93=AB$70,$S93=AB$71),$U93,0)</f>
        <v>0</v>
      </c>
      <c r="AC93" s="186" t="n">
        <f aca="false">IF(OR($D93=AC$68,$D93=AC$69,$D93=AC$70,$D93=AC$71),$F93,0)+IF(OR($L93=AC$68,$L93=AC$69,$L93=AC$70,$L93=AC$71),$N93,0)+IF(OR($S93=AC$68,$S93=AC$69,$S93=AC$70,$S93=AC$71),$U93,0)</f>
        <v>0</v>
      </c>
      <c r="AD93" s="186" t="n">
        <f aca="false">IF(OR($D93=AD$68,$D93=AD$69,$D93=AD$70,$D93=AD$71),$F93,0)+IF(OR($L93=AD$68,$L93=AD$69,$L93=AD$70,$L93=AD$71),$N93,0)+IF(OR($S93=AD$68,$S93=AD$69,$S93=AD$70,$S93=AD$71),$U93,0)</f>
        <v>0</v>
      </c>
      <c r="AE93" s="169"/>
      <c r="AF93" s="127"/>
    </row>
    <row r="94" customFormat="false" ht="14.65" hidden="false" customHeight="true" outlineLevel="0" collapsed="false">
      <c r="A94" s="171"/>
      <c r="B94" s="182" t="str">
        <f aca="false">IF(D94=0,"",INDEX(Womens_team_declarations,MATCH(A$92,Events_women,0),MATCH(D94,women_short_codes,0)))</f>
        <v>Jo Wilding</v>
      </c>
      <c r="C94" s="183" t="str">
        <f aca="false">IF(D94=0,"",INDEX(abbr_names,MATCH(D94,women_short_codes,0)))</f>
        <v>B&amp;H</v>
      </c>
      <c r="D94" s="140" t="s">
        <v>87</v>
      </c>
      <c r="E94" s="195" t="s">
        <v>184</v>
      </c>
      <c r="F94" s="185" t="n">
        <f aca="false">$W94</f>
        <v>5</v>
      </c>
      <c r="G94" s="176"/>
      <c r="H94" s="177"/>
      <c r="I94" s="171"/>
      <c r="J94" s="182" t="str">
        <f aca="false">IF(L94=0,"",INDEX(Womens_team_declarations,MATCH(I$92,Events_women,0),MATCH(L94,women_short_codes,0)))</f>
        <v>Tracey Brockbank</v>
      </c>
      <c r="K94" s="183" t="str">
        <f aca="false">IF(L94=0,"",INDEX(abbr_names,MATCH(L94,women_short_codes,0)))</f>
        <v>B&amp;H</v>
      </c>
      <c r="L94" s="140" t="s">
        <v>88</v>
      </c>
      <c r="M94" s="195" t="s">
        <v>185</v>
      </c>
      <c r="N94" s="185" t="n">
        <f aca="false">$W94</f>
        <v>5</v>
      </c>
      <c r="O94" s="176"/>
      <c r="P94" s="171"/>
      <c r="Q94" s="182" t="str">
        <f aca="false">IF(S94=0,"",INDEX(Womens_team_declarations,MATCH(P$92,Events_women,0),MATCH(S94,women_short_codes,0)))</f>
        <v>Jo Buckley</v>
      </c>
      <c r="R94" s="183" t="str">
        <f aca="false">IF(S94=0,"",INDEX(abbr_names,MATCH(S94,women_short_codes,0)))</f>
        <v>HHH</v>
      </c>
      <c r="S94" s="140" t="n">
        <v>27</v>
      </c>
      <c r="T94" s="195" t="s">
        <v>186</v>
      </c>
      <c r="U94" s="185" t="n">
        <f aca="false">$W94</f>
        <v>5</v>
      </c>
      <c r="V94" s="185"/>
      <c r="W94" s="168" t="n">
        <v>5</v>
      </c>
      <c r="X94" s="186" t="n">
        <f aca="false">IF(OR($D94=X$68,$D94=X$69,$D94=X$70,$D94=X$71),$F94,0)+IF(OR($L94=X$68,$L94=X$69,$L94=X$70,$L94=X$71),$N94,0)+IF(OR($S94=X$68,$S94=X$69,$S94=X$70,$S94=X$71),$U94,0)</f>
        <v>0</v>
      </c>
      <c r="Y94" s="186" t="n">
        <f aca="false">IF(OR($D94=Y$68,$D94=Y$69,$D94=Y$70,$D94=Y$71),$F94,0)+IF(OR($L94=Y$68,$L94=Y$69,$L94=Y$70,$L94=Y$71),$N94,0)+IF(OR($S94=Y$68,$S94=Y$69,$S94=Y$70,$S94=Y$71),$U94,0)</f>
        <v>10</v>
      </c>
      <c r="Z94" s="186" t="n">
        <f aca="false">IF(OR($D94=Z$68,$D94=Z$69,$D94=Z$70,$D94=Z$71),$F94,0)+IF(OR($L94=Z$68,$L94=Z$69,$L94=Z$70,$L94=Z$71),$N94,0)+IF(OR($S94=Z$68,$S94=Z$69,$S94=Z$70,$S94=Z$71),$U94,0)</f>
        <v>0</v>
      </c>
      <c r="AA94" s="186" t="n">
        <f aca="false">IF(OR($D94=AA$68,$D94=AA$69,$D94=AA$70,$D94=AA$71),$F94,0)+IF(OR($L94=AA$68,$L94=AA$69,$L94=AA$70,$L94=AA$71),$N94,0)+IF(OR($S94=AA$68,$S94=AA$69,$S94=AA$70,$S94=AA$71),$U94,0)</f>
        <v>0</v>
      </c>
      <c r="AB94" s="186" t="n">
        <f aca="false">IF(OR($D94=AB$68,$D94=AB$69,$D94=AB$70,$D94=AB$71),$F94,0)+IF(OR($L94=AB$68,$L94=AB$69,$L94=AB$70,$L94=AB$71),$N94,0)+IF(OR($S94=AB$68,$S94=AB$69,$S94=AB$70,$S94=AB$71),$U94,0)</f>
        <v>5</v>
      </c>
      <c r="AC94" s="186" t="n">
        <f aca="false">IF(OR($D94=AC$68,$D94=AC$69,$D94=AC$70,$D94=AC$71),$F94,0)+IF(OR($L94=AC$68,$L94=AC$69,$L94=AC$70,$L94=AC$71),$N94,0)+IF(OR($S94=AC$68,$S94=AC$69,$S94=AC$70,$S94=AC$71),$U94,0)</f>
        <v>0</v>
      </c>
      <c r="AD94" s="186" t="n">
        <f aca="false">IF(OR($D94=AD$68,$D94=AD$69,$D94=AD$70,$D94=AD$71),$F94,0)+IF(OR($L94=AD$68,$L94=AD$69,$L94=AD$70,$L94=AD$71),$N94,0)+IF(OR($S94=AD$68,$S94=AD$69,$S94=AD$70,$S94=AD$71),$U94,0)</f>
        <v>0</v>
      </c>
      <c r="AE94" s="169"/>
      <c r="AF94" s="127"/>
    </row>
    <row r="95" customFormat="false" ht="14.65" hidden="false" customHeight="true" outlineLevel="0" collapsed="false">
      <c r="A95" s="171"/>
      <c r="B95" s="182" t="str">
        <f aca="false">IF(D95=0,"",INDEX(Womens_team_declarations,MATCH(A$92,Events_women,0),MATCH(D95,women_short_codes,0)))</f>
        <v>Lucie Venables</v>
      </c>
      <c r="C95" s="183" t="str">
        <f aca="false">IF(D95=0,"",INDEX(abbr_names,MATCH(D95,women_short_codes,0)))</f>
        <v>HHH</v>
      </c>
      <c r="D95" s="140" t="s">
        <v>95</v>
      </c>
      <c r="E95" s="195" t="s">
        <v>187</v>
      </c>
      <c r="F95" s="185" t="n">
        <f aca="false">$W95</f>
        <v>4</v>
      </c>
      <c r="G95" s="176"/>
      <c r="H95" s="177"/>
      <c r="I95" s="171"/>
      <c r="J95" s="182" t="str">
        <f aca="false">IF(L95=0,"",INDEX(Womens_team_declarations,MATCH(I$92,Events_women,0),MATCH(L95,women_short_codes,0)))</f>
        <v>Julie Lovelle</v>
      </c>
      <c r="K95" s="183" t="str">
        <f aca="false">IF(L95=0,"",INDEX(abbr_names,MATCH(L95,women_short_codes,0)))</f>
        <v>HAC</v>
      </c>
      <c r="L95" s="140" t="s">
        <v>94</v>
      </c>
      <c r="M95" s="195" t="s">
        <v>188</v>
      </c>
      <c r="N95" s="185" t="n">
        <f aca="false">$W95</f>
        <v>4</v>
      </c>
      <c r="O95" s="176"/>
      <c r="P95" s="171"/>
      <c r="Q95" s="182" t="str">
        <f aca="false">IF(S95=0,"",INDEX(Womens_team_declarations,MATCH(P$92,Events_women,0),MATCH(S95,women_short_codes,0)))</f>
        <v>Yvonne Patrick</v>
      </c>
      <c r="R95" s="183" t="str">
        <f aca="false">IF(S95=0,"",INDEX(abbr_names,MATCH(S95,women_short_codes,0)))</f>
        <v>A80</v>
      </c>
      <c r="S95" s="140" t="n">
        <v>20</v>
      </c>
      <c r="T95" s="195" t="s">
        <v>185</v>
      </c>
      <c r="U95" s="185" t="n">
        <f aca="false">$W95</f>
        <v>4</v>
      </c>
      <c r="V95" s="185"/>
      <c r="W95" s="168" t="n">
        <v>4</v>
      </c>
      <c r="X95" s="186" t="n">
        <f aca="false">IF(OR($D95=X$68,$D95=X$69,$D95=X$70,$D95=X$71),$F95,0)+IF(OR($L95=X$68,$L95=X$69,$L95=X$70,$L95=X$71),$N95,0)+IF(OR($S95=X$68,$S95=X$69,$S95=X$70,$S95=X$71),$U95,0)</f>
        <v>4</v>
      </c>
      <c r="Y95" s="186" t="n">
        <f aca="false">IF(OR($D95=Y$68,$D95=Y$69,$D95=Y$70,$D95=Y$71),$F95,0)+IF(OR($L95=Y$68,$L95=Y$69,$L95=Y$70,$L95=Y$71),$N95,0)+IF(OR($S95=Y$68,$S95=Y$69,$S95=Y$70,$S95=Y$71),$U95,0)</f>
        <v>0</v>
      </c>
      <c r="Z95" s="186" t="n">
        <f aca="false">IF(OR($D95=Z$68,$D95=Z$69,$D95=Z$70,$D95=Z$71),$F95,0)+IF(OR($L95=Z$68,$L95=Z$69,$L95=Z$70,$L95=Z$71),$N95,0)+IF(OR($S95=Z$68,$S95=Z$69,$S95=Z$70,$S95=Z$71),$U95,0)</f>
        <v>0</v>
      </c>
      <c r="AA95" s="186" t="n">
        <f aca="false">IF(OR($D95=AA$68,$D95=AA$69,$D95=AA$70,$D95=AA$71),$F95,0)+IF(OR($L95=AA$68,$L95=AA$69,$L95=AA$70,$L95=AA$71),$N95,0)+IF(OR($S95=AA$68,$S95=AA$69,$S95=AA$70,$S95=AA$71),$U95,0)</f>
        <v>0</v>
      </c>
      <c r="AB95" s="186" t="n">
        <f aca="false">IF(OR($D95=AB$68,$D95=AB$69,$D95=AB$70,$D95=AB$71),$F95,0)+IF(OR($L95=AB$68,$L95=AB$69,$L95=AB$70,$L95=AB$71),$N95,0)+IF(OR($S95=AB$68,$S95=AB$69,$S95=AB$70,$S95=AB$71),$U95,0)</f>
        <v>4</v>
      </c>
      <c r="AC95" s="186" t="n">
        <f aca="false">IF(OR($D95=AC$68,$D95=AC$69,$D95=AC$70,$D95=AC$71),$F95,0)+IF(OR($L95=AC$68,$L95=AC$69,$L95=AC$70,$L95=AC$71),$N95,0)+IF(OR($S95=AC$68,$S95=AC$69,$S95=AC$70,$S95=AC$71),$U95,0)</f>
        <v>4</v>
      </c>
      <c r="AD95" s="186" t="n">
        <f aca="false">IF(OR($D95=AD$68,$D95=AD$69,$D95=AD$70,$D95=AD$71),$F95,0)+IF(OR($L95=AD$68,$L95=AD$69,$L95=AD$70,$L95=AD$71),$N95,0)+IF(OR($S95=AD$68,$S95=AD$69,$S95=AD$70,$S95=AD$71),$U95,0)</f>
        <v>0</v>
      </c>
      <c r="AE95" s="169"/>
      <c r="AF95" s="127"/>
    </row>
    <row r="96" customFormat="false" ht="14.65" hidden="false" customHeight="true" outlineLevel="0" collapsed="false">
      <c r="A96" s="171"/>
      <c r="B96" s="182" t="str">
        <f aca="false">IF(D96=0,"",INDEX(Womens_team_declarations,MATCH(A$92,Events_women,0),MATCH(D96,women_short_codes,0)))</f>
        <v>Jo Body</v>
      </c>
      <c r="C96" s="183" t="str">
        <f aca="false">IF(D96=0,"",INDEX(abbr_names,MATCH(D96,women_short_codes,0)))</f>
        <v>HAC</v>
      </c>
      <c r="D96" s="140" t="s">
        <v>93</v>
      </c>
      <c r="E96" s="195" t="s">
        <v>183</v>
      </c>
      <c r="F96" s="185" t="n">
        <f aca="false">$W96</f>
        <v>3</v>
      </c>
      <c r="G96" s="176"/>
      <c r="H96" s="177"/>
      <c r="I96" s="171"/>
      <c r="J96" s="182" t="str">
        <f aca="false">IF(L96=0,"",INDEX(Womens_team_declarations,MATCH(I$92,Events_women,0),MATCH(L96,women_short_codes,0)))</f>
        <v>Abi Redd</v>
      </c>
      <c r="K96" s="183" t="str">
        <f aca="false">IF(L96=0,"",INDEX(abbr_names,MATCH(L96,women_short_codes,0)))</f>
        <v>HHH</v>
      </c>
      <c r="L96" s="140" t="s">
        <v>96</v>
      </c>
      <c r="M96" s="195" t="s">
        <v>188</v>
      </c>
      <c r="N96" s="185" t="n">
        <f aca="false">$W96</f>
        <v>3</v>
      </c>
      <c r="O96" s="176"/>
      <c r="P96" s="171"/>
      <c r="Q96" s="182" t="str">
        <f aca="false">IF(S96=0,"",INDEX(Womens_team_declarations,MATCH(P$92,Events_women,0),MATCH(S96,women_short_codes,0)))</f>
        <v>Sue Keen</v>
      </c>
      <c r="R96" s="183" t="str">
        <f aca="false">IF(S96=0,"",INDEX(abbr_names,MATCH(S96,women_short_codes,0)))</f>
        <v>E/HH</v>
      </c>
      <c r="S96" s="140" t="n">
        <v>24</v>
      </c>
      <c r="T96" s="195" t="s">
        <v>189</v>
      </c>
      <c r="U96" s="185" t="n">
        <f aca="false">$W96</f>
        <v>3</v>
      </c>
      <c r="V96" s="185"/>
      <c r="W96" s="168" t="n">
        <v>3</v>
      </c>
      <c r="X96" s="186" t="n">
        <f aca="false">IF(OR($D96=X$68,$D96=X$69,$D96=X$70,$D96=X$71),$F96,0)+IF(OR($L96=X$68,$L96=X$69,$L96=X$70,$L96=X$71),$N96,0)+IF(OR($S96=X$68,$S96=X$69,$S96=X$70,$S96=X$71),$U96,0)</f>
        <v>0</v>
      </c>
      <c r="Y96" s="186" t="n">
        <f aca="false">IF(OR($D96=Y$68,$D96=Y$69,$D96=Y$70,$D96=Y$71),$F96,0)+IF(OR($L96=Y$68,$L96=Y$69,$L96=Y$70,$L96=Y$71),$N96,0)+IF(OR($S96=Y$68,$S96=Y$69,$S96=Y$70,$S96=Y$71),$U96,0)</f>
        <v>0</v>
      </c>
      <c r="Z96" s="186" t="n">
        <f aca="false">IF(OR($D96=Z$68,$D96=Z$69,$D96=Z$70,$D96=Z$71),$F96,0)+IF(OR($L96=Z$68,$L96=Z$69,$L96=Z$70,$L96=Z$71),$N96,0)+IF(OR($S96=Z$68,$S96=Z$69,$S96=Z$70,$S96=Z$71),$U96,0)</f>
        <v>3</v>
      </c>
      <c r="AA96" s="186" t="n">
        <f aca="false">IF(OR($D96=AA$68,$D96=AA$69,$D96=AA$70,$D96=AA$71),$F96,0)+IF(OR($L96=AA$68,$L96=AA$69,$L96=AA$70,$L96=AA$71),$N96,0)+IF(OR($S96=AA$68,$S96=AA$69,$S96=AA$70,$S96=AA$71),$U96,0)</f>
        <v>0</v>
      </c>
      <c r="AB96" s="186" t="n">
        <f aca="false">IF(OR($D96=AB$68,$D96=AB$69,$D96=AB$70,$D96=AB$71),$F96,0)+IF(OR($L96=AB$68,$L96=AB$69,$L96=AB$70,$L96=AB$71),$N96,0)+IF(OR($S96=AB$68,$S96=AB$69,$S96=AB$70,$S96=AB$71),$U96,0)</f>
        <v>3</v>
      </c>
      <c r="AC96" s="186" t="n">
        <f aca="false">IF(OR($D96=AC$68,$D96=AC$69,$D96=AC$70,$D96=AC$71),$F96,0)+IF(OR($L96=AC$68,$L96=AC$69,$L96=AC$70,$L96=AC$71),$N96,0)+IF(OR($S96=AC$68,$S96=AC$69,$S96=AC$70,$S96=AC$71),$U96,0)</f>
        <v>3</v>
      </c>
      <c r="AD96" s="186" t="n">
        <f aca="false">IF(OR($D96=AD$68,$D96=AD$69,$D96=AD$70,$D96=AD$71),$F96,0)+IF(OR($L96=AD$68,$L96=AD$69,$L96=AD$70,$L96=AD$71),$N96,0)+IF(OR($S96=AD$68,$S96=AD$69,$S96=AD$70,$S96=AD$71),$U96,0)</f>
        <v>0</v>
      </c>
      <c r="AE96" s="169"/>
      <c r="AF96" s="127"/>
    </row>
    <row r="97" customFormat="false" ht="14.65" hidden="false" customHeight="true" outlineLevel="0" collapsed="false">
      <c r="A97" s="171"/>
      <c r="B97" s="182" t="str">
        <f aca="false">IF(D97=0,"",INDEX(Womens_team_declarations,MATCH(A$92,Events_women,0),MATCH(D97,women_short_codes,0)))</f>
        <v/>
      </c>
      <c r="C97" s="183" t="str">
        <f aca="false">IF(D97=0,"",INDEX(abbr_names,MATCH(D97,women_short_codes,0)))</f>
        <v/>
      </c>
      <c r="D97" s="187"/>
      <c r="E97" s="188"/>
      <c r="F97" s="185" t="n">
        <f aca="false">$W97</f>
        <v>2</v>
      </c>
      <c r="G97" s="176"/>
      <c r="H97" s="177"/>
      <c r="I97" s="171"/>
      <c r="J97" s="182" t="str">
        <f aca="false">IF(L97=0,"",INDEX(Womens_team_declarations,MATCH(I$92,Events_women,0),MATCH(L97,women_short_codes,0)))</f>
        <v/>
      </c>
      <c r="K97" s="183" t="str">
        <f aca="false">IF(L97=0,"",INDEX(abbr_names,MATCH(L97,women_short_codes,0)))</f>
        <v/>
      </c>
      <c r="L97" s="187"/>
      <c r="M97" s="188"/>
      <c r="N97" s="185" t="n">
        <f aca="false">$W97</f>
        <v>2</v>
      </c>
      <c r="O97" s="176"/>
      <c r="P97" s="171"/>
      <c r="Q97" s="182" t="str">
        <f aca="false">IF(S97=0,"",INDEX(Womens_team_declarations,MATCH(P$92,Events_women,0),MATCH(S97,women_short_codes,0)))</f>
        <v/>
      </c>
      <c r="R97" s="183" t="str">
        <f aca="false">IF(S97=0,"",INDEX(abbr_names,MATCH(S97,women_short_codes,0)))</f>
        <v/>
      </c>
      <c r="S97" s="187"/>
      <c r="T97" s="188"/>
      <c r="U97" s="185" t="n">
        <f aca="false">$W97</f>
        <v>2</v>
      </c>
      <c r="V97" s="185"/>
      <c r="W97" s="168" t="n">
        <v>2</v>
      </c>
      <c r="X97" s="186" t="n">
        <f aca="false">IF(OR($D97=X$68,$D97=X$69,$D97=X$70,$D97=X$71),$F97,0)+IF(OR($L97=X$68,$L97=X$69,$L97=X$70,$L97=X$71),$N97,0)+IF(OR($S97=X$68,$S97=X$69,$S97=X$70,$S97=X$71),$U97,0)</f>
        <v>0</v>
      </c>
      <c r="Y97" s="186" t="n">
        <f aca="false">IF(OR($D97=Y$68,$D97=Y$69,$D97=Y$70,$D97=Y$71),$F97,0)+IF(OR($L97=Y$68,$L97=Y$69,$L97=Y$70,$L97=Y$71),$N97,0)+IF(OR($S97=Y$68,$S97=Y$69,$S97=Y$70,$S97=Y$71),$U97,0)</f>
        <v>0</v>
      </c>
      <c r="Z97" s="186" t="n">
        <f aca="false">IF(OR($D97=Z$68,$D97=Z$69,$D97=Z$70,$D97=Z$71),$F97,0)+IF(OR($L97=Z$68,$L97=Z$69,$L97=Z$70,$L97=Z$71),$N97,0)+IF(OR($S97=Z$68,$S97=Z$69,$S97=Z$70,$S97=Z$71),$U97,0)</f>
        <v>0</v>
      </c>
      <c r="AA97" s="186" t="n">
        <f aca="false">IF(OR($D97=AA$68,$D97=AA$69,$D97=AA$70,$D97=AA$71),$F97,0)+IF(OR($L97=AA$68,$L97=AA$69,$L97=AA$70,$L97=AA$71),$N97,0)+IF(OR($S97=AA$68,$S97=AA$69,$S97=AA$70,$S97=AA$71),$U97,0)</f>
        <v>0</v>
      </c>
      <c r="AB97" s="186" t="n">
        <f aca="false">IF(OR($D97=AB$68,$D97=AB$69,$D97=AB$70,$D97=AB$71),$F97,0)+IF(OR($L97=AB$68,$L97=AB$69,$L97=AB$70,$L97=AB$71),$N97,0)+IF(OR($S97=AB$68,$S97=AB$69,$S97=AB$70,$S97=AB$71),$U97,0)</f>
        <v>0</v>
      </c>
      <c r="AC97" s="186" t="n">
        <f aca="false">IF(OR($D97=AC$68,$D97=AC$69,$D97=AC$70,$D97=AC$71),$F97,0)+IF(OR($L97=AC$68,$L97=AC$69,$L97=AC$70,$L97=AC$71),$N97,0)+IF(OR($S97=AC$68,$S97=AC$69,$S97=AC$70,$S97=AC$71),$U97,0)</f>
        <v>0</v>
      </c>
      <c r="AD97" s="186" t="n">
        <f aca="false">IF(OR($D97=AD$68,$D97=AD$69,$D97=AD$70,$D97=AD$71),$F97,0)+IF(OR($L97=AD$68,$L97=AD$69,$L97=AD$70,$L97=AD$71),$N97,0)+IF(OR($S97=AD$68,$S97=AD$69,$S97=AD$70,$S97=AD$71),$U97,0)</f>
        <v>0</v>
      </c>
      <c r="AE97" s="169"/>
      <c r="AF97" s="127"/>
    </row>
    <row r="98" customFormat="false" ht="14.65" hidden="false" customHeight="true" outlineLevel="0" collapsed="false">
      <c r="A98" s="171"/>
      <c r="B98" s="182" t="str">
        <f aca="false">IF(D98=0,"",INDEX(Womens_team_declarations,MATCH(A$92,Events_women,0),MATCH(D98,women_short_codes,0)))</f>
        <v/>
      </c>
      <c r="C98" s="183" t="str">
        <f aca="false">IF(D98=0,"",INDEX(abbr_names,MATCH(D98,women_short_codes,0)))</f>
        <v/>
      </c>
      <c r="D98" s="187"/>
      <c r="E98" s="188"/>
      <c r="F98" s="185" t="n">
        <f aca="false">$W98</f>
        <v>1</v>
      </c>
      <c r="G98" s="176"/>
      <c r="H98" s="177"/>
      <c r="I98" s="171"/>
      <c r="J98" s="182" t="str">
        <f aca="false">IF(L98=0,"",INDEX(Womens_team_declarations,MATCH(I$92,Events_women,0),MATCH(L98,women_short_codes,0)))</f>
        <v/>
      </c>
      <c r="K98" s="183" t="str">
        <f aca="false">IF(L98=0,"",INDEX(abbr_names,MATCH(L98,women_short_codes,0)))</f>
        <v/>
      </c>
      <c r="L98" s="187"/>
      <c r="M98" s="188"/>
      <c r="N98" s="185" t="n">
        <f aca="false">$W98</f>
        <v>1</v>
      </c>
      <c r="O98" s="176"/>
      <c r="P98" s="192"/>
      <c r="Q98" s="182" t="str">
        <f aca="false">IF(S98=0,"",INDEX(Womens_team_declarations,MATCH(P$92,Events_women,0),MATCH(S98,women_short_codes,0)))</f>
        <v/>
      </c>
      <c r="R98" s="183" t="str">
        <f aca="false">IF(S98=0,"",INDEX(abbr_names,MATCH(S98,women_short_codes,0)))</f>
        <v/>
      </c>
      <c r="S98" s="196"/>
      <c r="T98" s="197"/>
      <c r="U98" s="185" t="n">
        <f aca="false">$W98</f>
        <v>1</v>
      </c>
      <c r="V98" s="185"/>
      <c r="W98" s="168" t="n">
        <v>1</v>
      </c>
      <c r="X98" s="186" t="n">
        <f aca="false">IF(OR($D98=X$68,$D98=X$69,$D98=X$70,$D98=X$71),$F98,0)+IF(OR($L98=X$68,$L98=X$69,$L98=X$70,$L98=X$71),$N98,0)+IF(OR($S98=X$68,$S98=X$69,$S98=X$70,$S98=X$71),$U98,0)</f>
        <v>0</v>
      </c>
      <c r="Y98" s="186" t="n">
        <f aca="false">IF(OR($D98=Y$68,$D98=Y$69,$D98=Y$70,$D98=Y$71),$F98,0)+IF(OR($L98=Y$68,$L98=Y$69,$L98=Y$70,$L98=Y$71),$N98,0)+IF(OR($S98=Y$68,$S98=Y$69,$S98=Y$70,$S98=Y$71),$U98,0)</f>
        <v>0</v>
      </c>
      <c r="Z98" s="186" t="n">
        <f aca="false">IF(OR($D98=Z$68,$D98=Z$69,$D98=Z$70,$D98=Z$71),$F98,0)+IF(OR($L98=Z$68,$L98=Z$69,$L98=Z$70,$L98=Z$71),$N98,0)+IF(OR($S98=Z$68,$S98=Z$69,$S98=Z$70,$S98=Z$71),$U98,0)</f>
        <v>0</v>
      </c>
      <c r="AA98" s="186" t="n">
        <f aca="false">IF(OR($D98=AA$68,$D98=AA$69,$D98=AA$70,$D98=AA$71),$F98,0)+IF(OR($L98=AA$68,$L98=AA$69,$L98=AA$70,$L98=AA$71),$N98,0)+IF(OR($S98=AA$68,$S98=AA$69,$S98=AA$70,$S98=AA$71),$U98,0)</f>
        <v>0</v>
      </c>
      <c r="AB98" s="186" t="n">
        <f aca="false">IF(OR($D98=AB$68,$D98=AB$69,$D98=AB$70,$D98=AB$71),$F98,0)+IF(OR($L98=AB$68,$L98=AB$69,$L98=AB$70,$L98=AB$71),$N98,0)+IF(OR($S98=AB$68,$S98=AB$69,$S98=AB$70,$S98=AB$71),$U98,0)</f>
        <v>0</v>
      </c>
      <c r="AC98" s="186" t="n">
        <f aca="false">IF(OR($D98=AC$68,$D98=AC$69,$D98=AC$70,$D98=AC$71),$F98,0)+IF(OR($L98=AC$68,$L98=AC$69,$L98=AC$70,$L98=AC$71),$N98,0)+IF(OR($S98=AC$68,$S98=AC$69,$S98=AC$70,$S98=AC$71),$U98,0)</f>
        <v>0</v>
      </c>
      <c r="AD98" s="186" t="n">
        <f aca="false">IF(OR($D98=AD$68,$D98=AD$69,$D98=AD$70,$D98=AD$71),$F98,0)+IF(OR($L98=AD$68,$L98=AD$69,$L98=AD$70,$L98=AD$71),$N98,0)+IF(OR($S98=AD$68,$S98=AD$69,$S98=AD$70,$S98=AD$71),$U98,0)</f>
        <v>0</v>
      </c>
      <c r="AE98" s="169"/>
      <c r="AF98" s="127"/>
    </row>
    <row r="99" customFormat="false" ht="14.65" hidden="false" customHeight="true" outlineLevel="0" collapsed="false">
      <c r="A99" s="172" t="str">
        <f aca="false">'Team Declaration'!$B28</f>
        <v>400m</v>
      </c>
      <c r="B99" s="175"/>
      <c r="C99" s="175" t="s">
        <v>11</v>
      </c>
      <c r="D99" s="175"/>
      <c r="E99" s="193"/>
      <c r="F99" s="185" t="n">
        <f aca="false">$W99</f>
        <v>0</v>
      </c>
      <c r="G99" s="176"/>
      <c r="H99" s="177"/>
      <c r="I99" s="172" t="str">
        <f aca="false">'Team Declaration'!$B28</f>
        <v>400m</v>
      </c>
      <c r="J99" s="173"/>
      <c r="K99" s="175" t="s">
        <v>13</v>
      </c>
      <c r="L99" s="175"/>
      <c r="M99" s="193"/>
      <c r="N99" s="185" t="n">
        <f aca="false">$W99</f>
        <v>0</v>
      </c>
      <c r="O99" s="176"/>
      <c r="P99" s="172" t="str">
        <f aca="false">'Team Declaration'!$B28</f>
        <v>400m</v>
      </c>
      <c r="Q99" s="175"/>
      <c r="R99" s="175" t="s">
        <v>26</v>
      </c>
      <c r="S99" s="175"/>
      <c r="T99" s="193"/>
      <c r="U99" s="185" t="n">
        <f aca="false">$W99</f>
        <v>0</v>
      </c>
      <c r="V99" s="185"/>
      <c r="W99" s="168"/>
      <c r="X99" s="186" t="n">
        <f aca="false">IF(OR($D99=X$68,$D99=X$69,$D99=X$70,$D99=X$71),$F99,0)+IF(OR($L99=X$68,$L99=X$69,$L99=X$70,$L99=X$71),$N99,0)+IF(OR($S99=X$68,$S99=X$69,$S99=X$70,$S99=X$71),$U99,0)</f>
        <v>0</v>
      </c>
      <c r="Y99" s="186" t="n">
        <f aca="false">IF(OR($D99=Y$68,$D99=Y$69,$D99=Y$70,$D99=Y$71),$F99,0)+IF(OR($L99=Y$68,$L99=Y$69,$L99=Y$70,$L99=Y$71),$N99,0)+IF(OR($S99=Y$68,$S99=Y$69,$S99=Y$70,$S99=Y$71),$U99,0)</f>
        <v>0</v>
      </c>
      <c r="Z99" s="186" t="n">
        <f aca="false">IF(OR($D99=Z$68,$D99=Z$69,$D99=Z$70,$D99=Z$71),$F99,0)+IF(OR($L99=Z$68,$L99=Z$69,$L99=Z$70,$L99=Z$71),$N99,0)+IF(OR($S99=Z$68,$S99=Z$69,$S99=Z$70,$S99=Z$71),$U99,0)</f>
        <v>0</v>
      </c>
      <c r="AA99" s="186" t="n">
        <f aca="false">IF(OR($D99=AA$68,$D99=AA$69,$D99=AA$70,$D99=AA$71),$F99,0)+IF(OR($L99=AA$68,$L99=AA$69,$L99=AA$70,$L99=AA$71),$N99,0)+IF(OR($S99=AA$68,$S99=AA$69,$S99=AA$70,$S99=AA$71),$U99,0)</f>
        <v>0</v>
      </c>
      <c r="AB99" s="186" t="n">
        <f aca="false">IF(OR($D99=AB$68,$D99=AB$69,$D99=AB$70,$D99=AB$71),$F99,0)+IF(OR($L99=AB$68,$L99=AB$69,$L99=AB$70,$L99=AB$71),$N99,0)+IF(OR($S99=AB$68,$S99=AB$69,$S99=AB$70,$S99=AB$71),$U99,0)</f>
        <v>0</v>
      </c>
      <c r="AC99" s="186" t="n">
        <f aca="false">IF(OR($D99=AC$68,$D99=AC$69,$D99=AC$70,$D99=AC$71),$F99,0)+IF(OR($L99=AC$68,$L99=AC$69,$L99=AC$70,$L99=AC$71),$N99,0)+IF(OR($S99=AC$68,$S99=AC$69,$S99=AC$70,$S99=AC$71),$U99,0)</f>
        <v>0</v>
      </c>
      <c r="AD99" s="186" t="n">
        <f aca="false">IF(OR($D99=AD$68,$D99=AD$69,$D99=AD$70,$D99=AD$71),$F99,0)+IF(OR($L99=AD$68,$L99=AD$69,$L99=AD$70,$L99=AD$71),$N99,0)+IF(OR($S99=AD$68,$S99=AD$69,$S99=AD$70,$S99=AD$71),$U99,0)</f>
        <v>0</v>
      </c>
      <c r="AE99" s="169"/>
      <c r="AF99" s="127"/>
    </row>
    <row r="100" customFormat="false" ht="14.65" hidden="false" customHeight="true" outlineLevel="0" collapsed="false">
      <c r="A100" s="171"/>
      <c r="B100" s="182" t="str">
        <f aca="false">IF(D100=0,"",INDEX(Womens_team_declarations,MATCH(A$99,Events_women,0),MATCH(D100,women_short_codes,0)))</f>
        <v>Jo Wilding</v>
      </c>
      <c r="C100" s="183" t="str">
        <f aca="false">IF(D100=0,"",INDEX(abbr_names,MATCH(D100,women_short_codes,0)))</f>
        <v>B&amp;H</v>
      </c>
      <c r="D100" s="140" t="s">
        <v>87</v>
      </c>
      <c r="E100" s="198" t="n">
        <v>0.000822916666666667</v>
      </c>
      <c r="F100" s="185" t="n">
        <f aca="false">$W100</f>
        <v>6</v>
      </c>
      <c r="G100" s="176"/>
      <c r="H100" s="177"/>
      <c r="I100" s="171"/>
      <c r="J100" s="182" t="str">
        <f aca="false">IF(L100=0,"",INDEX(Womens_team_declarations,MATCH(I$99,Events_women,0),MATCH(L100,women_short_codes,0)))</f>
        <v>Katie Wright</v>
      </c>
      <c r="K100" s="183" t="str">
        <f aca="false">IF(L100=0,"",INDEX(abbr_names,MATCH(L100,women_short_codes,0)))</f>
        <v>A80</v>
      </c>
      <c r="L100" s="140" t="s">
        <v>86</v>
      </c>
      <c r="M100" s="198" t="n">
        <v>0.000840277777777778</v>
      </c>
      <c r="N100" s="185" t="n">
        <f aca="false">$W100</f>
        <v>6</v>
      </c>
      <c r="O100" s="176"/>
      <c r="P100" s="171"/>
      <c r="Q100" s="182" t="str">
        <f aca="false">IF(S100=0,"",INDEX(Womens_team_declarations,MATCH(P$99,Events_women,0),MATCH(S100,women_short_codes,0)))</f>
        <v>Mary Sanderson</v>
      </c>
      <c r="R100" s="183" t="str">
        <f aca="false">IF(S100=0,"",INDEX(abbr_names,MATCH(S100,women_short_codes,0)))</f>
        <v>HAC</v>
      </c>
      <c r="S100" s="140" t="n">
        <v>26</v>
      </c>
      <c r="T100" s="198" t="n">
        <v>0.000893518518518519</v>
      </c>
      <c r="U100" s="185" t="n">
        <f aca="false">$W100</f>
        <v>6</v>
      </c>
      <c r="V100" s="185"/>
      <c r="W100" s="168" t="n">
        <v>6</v>
      </c>
      <c r="X100" s="186" t="n">
        <f aca="false">IF(OR($D100=X$68,$D100=X$69,$D100=X$70,$D100=X$71),$F100,0)+IF(OR($L100=X$68,$L100=X$69,$L100=X$70,$L100=X$71),$N100,0)+IF(OR($S100=X$68,$S100=X$69,$S100=X$70,$S100=X$71),$U100,0)</f>
        <v>6</v>
      </c>
      <c r="Y100" s="186" t="n">
        <f aca="false">IF(OR($D100=Y$68,$D100=Y$69,$D100=Y$70,$D100=Y$71),$F100,0)+IF(OR($L100=Y$68,$L100=Y$69,$L100=Y$70,$L100=Y$71),$N100,0)+IF(OR($S100=Y$68,$S100=Y$69,$S100=Y$70,$S100=Y$71),$U100,0)</f>
        <v>6</v>
      </c>
      <c r="Z100" s="186" t="n">
        <f aca="false">IF(OR($D100=Z$68,$D100=Z$69,$D100=Z$70,$D100=Z$71),$F100,0)+IF(OR($L100=Z$68,$L100=Z$69,$L100=Z$70,$L100=Z$71),$N100,0)+IF(OR($S100=Z$68,$S100=Z$69,$S100=Z$70,$S100=Z$71),$U100,0)</f>
        <v>0</v>
      </c>
      <c r="AA100" s="186" t="n">
        <f aca="false">IF(OR($D100=AA$68,$D100=AA$69,$D100=AA$70,$D100=AA$71),$F100,0)+IF(OR($L100=AA$68,$L100=AA$69,$L100=AA$70,$L100=AA$71),$N100,0)+IF(OR($S100=AA$68,$S100=AA$69,$S100=AA$70,$S100=AA$71),$U100,0)</f>
        <v>0</v>
      </c>
      <c r="AB100" s="186" t="n">
        <f aca="false">IF(OR($D100=AB$68,$D100=AB$69,$D100=AB$70,$D100=AB$71),$F100,0)+IF(OR($L100=AB$68,$L100=AB$69,$L100=AB$70,$L100=AB$71),$N100,0)+IF(OR($S100=AB$68,$S100=AB$69,$S100=AB$70,$S100=AB$71),$U100,0)</f>
        <v>0</v>
      </c>
      <c r="AC100" s="186" t="n">
        <f aca="false">IF(OR($D100=AC$68,$D100=AC$69,$D100=AC$70,$D100=AC$71),$F100,0)+IF(OR($L100=AC$68,$L100=AC$69,$L100=AC$70,$L100=AC$71),$N100,0)+IF(OR($S100=AC$68,$S100=AC$69,$S100=AC$70,$S100=AC$71),$U100,0)</f>
        <v>6</v>
      </c>
      <c r="AD100" s="186" t="n">
        <f aca="false">IF(OR($D100=AD$68,$D100=AD$69,$D100=AD$70,$D100=AD$71),$F100,0)+IF(OR($L100=AD$68,$L100=AD$69,$L100=AD$70,$L100=AD$71),$N100,0)+IF(OR($S100=AD$68,$S100=AD$69,$S100=AD$70,$S100=AD$71),$U100,0)</f>
        <v>0</v>
      </c>
      <c r="AE100" s="169"/>
      <c r="AF100" s="127"/>
    </row>
    <row r="101" customFormat="false" ht="14.65" hidden="false" customHeight="true" outlineLevel="0" collapsed="false">
      <c r="A101" s="171"/>
      <c r="B101" s="182" t="str">
        <f aca="false">IF(D101=0,"",INDEX(Womens_team_declarations,MATCH(A$99,Events_women,0),MATCH(D101,women_short_codes,0)))</f>
        <v>Felicity Webster</v>
      </c>
      <c r="C101" s="183" t="str">
        <f aca="false">IF(D101=0,"",INDEX(abbr_names,MATCH(D101,women_short_codes,0)))</f>
        <v>E/HH</v>
      </c>
      <c r="D101" s="140" t="s">
        <v>91</v>
      </c>
      <c r="E101" s="198" t="n">
        <v>0.000825231481481482</v>
      </c>
      <c r="F101" s="185" t="n">
        <f aca="false">$W101</f>
        <v>5</v>
      </c>
      <c r="G101" s="176"/>
      <c r="H101" s="177"/>
      <c r="I101" s="171"/>
      <c r="J101" s="182" t="str">
        <f aca="false">IF(L101=0,"",INDEX(Womens_team_declarations,MATCH(I$99,Events_women,0),MATCH(L101,women_short_codes,0)))</f>
        <v>Becky Trotman</v>
      </c>
      <c r="K101" s="183" t="str">
        <f aca="false">IF(L101=0,"",INDEX(abbr_names,MATCH(L101,women_short_codes,0)))</f>
        <v>HHH</v>
      </c>
      <c r="L101" s="140" t="s">
        <v>96</v>
      </c>
      <c r="M101" s="198" t="n">
        <v>0.00087962962962963</v>
      </c>
      <c r="N101" s="185" t="n">
        <f aca="false">$W101</f>
        <v>5</v>
      </c>
      <c r="O101" s="176"/>
      <c r="P101" s="171"/>
      <c r="Q101" s="182" t="str">
        <f aca="false">IF(S101=0,"",INDEX(Womens_team_declarations,MATCH(P$99,Events_women,0),MATCH(S101,women_short_codes,0)))</f>
        <v>Jac Barnes</v>
      </c>
      <c r="R101" s="183" t="str">
        <f aca="false">IF(S101=0,"",INDEX(abbr_names,MATCH(S101,women_short_codes,0)))</f>
        <v>HHH</v>
      </c>
      <c r="S101" s="140" t="n">
        <v>27</v>
      </c>
      <c r="T101" s="198" t="n">
        <v>0.000967592592592592</v>
      </c>
      <c r="U101" s="185" t="n">
        <f aca="false">$W101</f>
        <v>5</v>
      </c>
      <c r="V101" s="185"/>
      <c r="W101" s="168" t="n">
        <v>5</v>
      </c>
      <c r="X101" s="186" t="n">
        <f aca="false">IF(OR($D101=X$68,$D101=X$69,$D101=X$70,$D101=X$71),$F101,0)+IF(OR($L101=X$68,$L101=X$69,$L101=X$70,$L101=X$71),$N101,0)+IF(OR($S101=X$68,$S101=X$69,$S101=X$70,$S101=X$71),$U101,0)</f>
        <v>0</v>
      </c>
      <c r="Y101" s="186" t="n">
        <f aca="false">IF(OR($D101=Y$68,$D101=Y$69,$D101=Y$70,$D101=Y$71),$F101,0)+IF(OR($L101=Y$68,$L101=Y$69,$L101=Y$70,$L101=Y$71),$N101,0)+IF(OR($S101=Y$68,$S101=Y$69,$S101=Y$70,$S101=Y$71),$U101,0)</f>
        <v>0</v>
      </c>
      <c r="Z101" s="186" t="n">
        <f aca="false">IF(OR($D101=Z$68,$D101=Z$69,$D101=Z$70,$D101=Z$71),$F101,0)+IF(OR($L101=Z$68,$L101=Z$69,$L101=Z$70,$L101=Z$71),$N101,0)+IF(OR($S101=Z$68,$S101=Z$69,$S101=Z$70,$S101=Z$71),$U101,0)</f>
        <v>5</v>
      </c>
      <c r="AA101" s="186" t="n">
        <f aca="false">IF(OR($D101=AA$68,$D101=AA$69,$D101=AA$70,$D101=AA$71),$F101,0)+IF(OR($L101=AA$68,$L101=AA$69,$L101=AA$70,$L101=AA$71),$N101,0)+IF(OR($S101=AA$68,$S101=AA$69,$S101=AA$70,$S101=AA$71),$U101,0)</f>
        <v>0</v>
      </c>
      <c r="AB101" s="186" t="n">
        <f aca="false">IF(OR($D101=AB$68,$D101=AB$69,$D101=AB$70,$D101=AB$71),$F101,0)+IF(OR($L101=AB$68,$L101=AB$69,$L101=AB$70,$L101=AB$71),$N101,0)+IF(OR($S101=AB$68,$S101=AB$69,$S101=AB$70,$S101=AB$71),$U101,0)</f>
        <v>10</v>
      </c>
      <c r="AC101" s="186" t="n">
        <f aca="false">IF(OR($D101=AC$68,$D101=AC$69,$D101=AC$70,$D101=AC$71),$F101,0)+IF(OR($L101=AC$68,$L101=AC$69,$L101=AC$70,$L101=AC$71),$N101,0)+IF(OR($S101=AC$68,$S101=AC$69,$S101=AC$70,$S101=AC$71),$U101,0)</f>
        <v>0</v>
      </c>
      <c r="AD101" s="186" t="n">
        <f aca="false">IF(OR($D101=AD$68,$D101=AD$69,$D101=AD$70,$D101=AD$71),$F101,0)+IF(OR($L101=AD$68,$L101=AD$69,$L101=AD$70,$L101=AD$71),$N101,0)+IF(OR($S101=AD$68,$S101=AD$69,$S101=AD$70,$S101=AD$71),$U101,0)</f>
        <v>0</v>
      </c>
      <c r="AE101" s="169"/>
      <c r="AF101" s="127"/>
    </row>
    <row r="102" customFormat="false" ht="14.65" hidden="false" customHeight="true" outlineLevel="0" collapsed="false">
      <c r="A102" s="171"/>
      <c r="B102" s="182" t="str">
        <f aca="false">IF(D102=0,"",INDEX(Womens_team_declarations,MATCH(A$99,Events_women,0),MATCH(D102,women_short_codes,0)))</f>
        <v>Lucie Venables</v>
      </c>
      <c r="C102" s="183" t="str">
        <f aca="false">IF(D102=0,"",INDEX(abbr_names,MATCH(D102,women_short_codes,0)))</f>
        <v>HHH</v>
      </c>
      <c r="D102" s="140" t="s">
        <v>95</v>
      </c>
      <c r="E102" s="198" t="n">
        <v>0.000840277777777778</v>
      </c>
      <c r="F102" s="185" t="n">
        <f aca="false">$W102</f>
        <v>4</v>
      </c>
      <c r="G102" s="176"/>
      <c r="H102" s="177"/>
      <c r="I102" s="171"/>
      <c r="J102" s="182" t="str">
        <f aca="false">IF(L102=0,"",INDEX(Womens_team_declarations,MATCH(I$99,Events_women,0),MATCH(L102,women_short_codes,0)))</f>
        <v>Sam Neame</v>
      </c>
      <c r="K102" s="183" t="str">
        <f aca="false">IF(L102=0,"",INDEX(abbr_names,MATCH(L102,women_short_codes,0)))</f>
        <v>E/HH</v>
      </c>
      <c r="L102" s="140" t="s">
        <v>92</v>
      </c>
      <c r="M102" s="198" t="n">
        <v>0.000989583333333333</v>
      </c>
      <c r="N102" s="185" t="n">
        <f aca="false">$W102</f>
        <v>4</v>
      </c>
      <c r="O102" s="176"/>
      <c r="P102" s="171"/>
      <c r="Q102" s="182" t="str">
        <f aca="false">IF(S102=0,"",INDEX(Womens_team_declarations,MATCH(P$99,Events_women,0),MATCH(S102,women_short_codes,0)))</f>
        <v>Undeclared</v>
      </c>
      <c r="R102" s="183" t="str">
        <f aca="false">IF(S102=0,"",INDEX(abbr_names,MATCH(S102,women_short_codes,0)))</f>
        <v>B&amp;H</v>
      </c>
      <c r="S102" s="140" t="n">
        <v>21</v>
      </c>
      <c r="T102" s="198" t="n">
        <v>0.00112152777777778</v>
      </c>
      <c r="U102" s="185" t="n">
        <f aca="false">$W102</f>
        <v>4</v>
      </c>
      <c r="V102" s="185"/>
      <c r="W102" s="168" t="n">
        <v>4</v>
      </c>
      <c r="X102" s="186" t="n">
        <f aca="false">IF(OR($D102=X$68,$D102=X$69,$D102=X$70,$D102=X$71),$F102,0)+IF(OR($L102=X$68,$L102=X$69,$L102=X$70,$L102=X$71),$N102,0)+IF(OR($S102=X$68,$S102=X$69,$S102=X$70,$S102=X$71),$U102,0)</f>
        <v>0</v>
      </c>
      <c r="Y102" s="186" t="n">
        <f aca="false">IF(OR($D102=Y$68,$D102=Y$69,$D102=Y$70,$D102=Y$71),$F102,0)+IF(OR($L102=Y$68,$L102=Y$69,$L102=Y$70,$L102=Y$71),$N102,0)+IF(OR($S102=Y$68,$S102=Y$69,$S102=Y$70,$S102=Y$71),$U102,0)</f>
        <v>4</v>
      </c>
      <c r="Z102" s="186" t="n">
        <f aca="false">IF(OR($D102=Z$68,$D102=Z$69,$D102=Z$70,$D102=Z$71),$F102,0)+IF(OR($L102=Z$68,$L102=Z$69,$L102=Z$70,$L102=Z$71),$N102,0)+IF(OR($S102=Z$68,$S102=Z$69,$S102=Z$70,$S102=Z$71),$U102,0)</f>
        <v>4</v>
      </c>
      <c r="AA102" s="186" t="n">
        <f aca="false">IF(OR($D102=AA$68,$D102=AA$69,$D102=AA$70,$D102=AA$71),$F102,0)+IF(OR($L102=AA$68,$L102=AA$69,$L102=AA$70,$L102=AA$71),$N102,0)+IF(OR($S102=AA$68,$S102=AA$69,$S102=AA$70,$S102=AA$71),$U102,0)</f>
        <v>0</v>
      </c>
      <c r="AB102" s="186" t="n">
        <f aca="false">IF(OR($D102=AB$68,$D102=AB$69,$D102=AB$70,$D102=AB$71),$F102,0)+IF(OR($L102=AB$68,$L102=AB$69,$L102=AB$70,$L102=AB$71),$N102,0)+IF(OR($S102=AB$68,$S102=AB$69,$S102=AB$70,$S102=AB$71),$U102,0)</f>
        <v>4</v>
      </c>
      <c r="AC102" s="186" t="n">
        <f aca="false">IF(OR($D102=AC$68,$D102=AC$69,$D102=AC$70,$D102=AC$71),$F102,0)+IF(OR($L102=AC$68,$L102=AC$69,$L102=AC$70,$L102=AC$71),$N102,0)+IF(OR($S102=AC$68,$S102=AC$69,$S102=AC$70,$S102=AC$71),$U102,0)</f>
        <v>0</v>
      </c>
      <c r="AD102" s="186" t="n">
        <f aca="false">IF(OR($D102=AD$68,$D102=AD$69,$D102=AD$70,$D102=AD$71),$F102,0)+IF(OR($L102=AD$68,$L102=AD$69,$L102=AD$70,$L102=AD$71),$N102,0)+IF(OR($S102=AD$68,$S102=AD$69,$S102=AD$70,$S102=AD$71),$U102,0)</f>
        <v>0</v>
      </c>
      <c r="AE102" s="169"/>
      <c r="AF102" s="127"/>
    </row>
    <row r="103" customFormat="false" ht="14.65" hidden="false" customHeight="true" outlineLevel="0" collapsed="false">
      <c r="A103" s="171"/>
      <c r="B103" s="182" t="str">
        <f aca="false">IF(D103=0,"",INDEX(Womens_team_declarations,MATCH(A$99,Events_women,0),MATCH(D103,women_short_codes,0)))</f>
        <v>Jo Body</v>
      </c>
      <c r="C103" s="183" t="str">
        <f aca="false">IF(D103=0,"",INDEX(abbr_names,MATCH(D103,women_short_codes,0)))</f>
        <v>HAC</v>
      </c>
      <c r="D103" s="140" t="s">
        <v>93</v>
      </c>
      <c r="E103" s="198" t="n">
        <v>0.000850694444444444</v>
      </c>
      <c r="F103" s="185" t="n">
        <f aca="false">$W103</f>
        <v>3</v>
      </c>
      <c r="G103" s="176"/>
      <c r="H103" s="177"/>
      <c r="I103" s="171"/>
      <c r="J103" s="182" t="str">
        <f aca="false">IF(L103=0,"",INDEX(Womens_team_declarations,MATCH(I$99,Events_women,0),MATCH(L103,women_short_codes,0)))</f>
        <v>Louise Barnham</v>
      </c>
      <c r="K103" s="183" t="str">
        <f aca="false">IF(L103=0,"",INDEX(abbr_names,MATCH(L103,women_short_codes,0)))</f>
        <v>HAC</v>
      </c>
      <c r="L103" s="140" t="s">
        <v>94</v>
      </c>
      <c r="M103" s="198" t="n">
        <v>0.00117824074074074</v>
      </c>
      <c r="N103" s="185" t="n">
        <f aca="false">$W103</f>
        <v>3</v>
      </c>
      <c r="O103" s="176"/>
      <c r="P103" s="171"/>
      <c r="Q103" s="182" t="str">
        <f aca="false">IF(S103=0,"",INDEX(Womens_team_declarations,MATCH(P$99,Events_women,0),MATCH(S103,women_short_codes,0)))</f>
        <v>Julie Chicken</v>
      </c>
      <c r="R103" s="183" t="str">
        <f aca="false">IF(S103=0,"",INDEX(abbr_names,MATCH(S103,women_short_codes,0)))</f>
        <v>E/HH</v>
      </c>
      <c r="S103" s="140" t="n">
        <v>24</v>
      </c>
      <c r="T103" s="198" t="n">
        <v>0.00115740740740741</v>
      </c>
      <c r="U103" s="185" t="n">
        <f aca="false">$W103</f>
        <v>3</v>
      </c>
      <c r="V103" s="185"/>
      <c r="W103" s="168" t="n">
        <v>3</v>
      </c>
      <c r="X103" s="186" t="n">
        <f aca="false">IF(OR($D103=X$68,$D103=X$69,$D103=X$70,$D103=X$71),$F103,0)+IF(OR($L103=X$68,$L103=X$69,$L103=X$70,$L103=X$71),$N103,0)+IF(OR($S103=X$68,$S103=X$69,$S103=X$70,$S103=X$71),$U103,0)</f>
        <v>0</v>
      </c>
      <c r="Y103" s="186" t="n">
        <f aca="false">IF(OR($D103=Y$68,$D103=Y$69,$D103=Y$70,$D103=Y$71),$F103,0)+IF(OR($L103=Y$68,$L103=Y$69,$L103=Y$70,$L103=Y$71),$N103,0)+IF(OR($S103=Y$68,$S103=Y$69,$S103=Y$70,$S103=Y$71),$U103,0)</f>
        <v>0</v>
      </c>
      <c r="Z103" s="186" t="n">
        <f aca="false">IF(OR($D103=Z$68,$D103=Z$69,$D103=Z$70,$D103=Z$71),$F103,0)+IF(OR($L103=Z$68,$L103=Z$69,$L103=Z$70,$L103=Z$71),$N103,0)+IF(OR($S103=Z$68,$S103=Z$69,$S103=Z$70,$S103=Z$71),$U103,0)</f>
        <v>3</v>
      </c>
      <c r="AA103" s="186" t="n">
        <f aca="false">IF(OR($D103=AA$68,$D103=AA$69,$D103=AA$70,$D103=AA$71),$F103,0)+IF(OR($L103=AA$68,$L103=AA$69,$L103=AA$70,$L103=AA$71),$N103,0)+IF(OR($S103=AA$68,$S103=AA$69,$S103=AA$70,$S103=AA$71),$U103,0)</f>
        <v>0</v>
      </c>
      <c r="AB103" s="186" t="n">
        <f aca="false">IF(OR($D103=AB$68,$D103=AB$69,$D103=AB$70,$D103=AB$71),$F103,0)+IF(OR($L103=AB$68,$L103=AB$69,$L103=AB$70,$L103=AB$71),$N103,0)+IF(OR($S103=AB$68,$S103=AB$69,$S103=AB$70,$S103=AB$71),$U103,0)</f>
        <v>0</v>
      </c>
      <c r="AC103" s="186" t="n">
        <f aca="false">IF(OR($D103=AC$68,$D103=AC$69,$D103=AC$70,$D103=AC$71),$F103,0)+IF(OR($L103=AC$68,$L103=AC$69,$L103=AC$70,$L103=AC$71),$N103,0)+IF(OR($S103=AC$68,$S103=AC$69,$S103=AC$70,$S103=AC$71),$U103,0)</f>
        <v>6</v>
      </c>
      <c r="AD103" s="186" t="n">
        <f aca="false">IF(OR($D103=AD$68,$D103=AD$69,$D103=AD$70,$D103=AD$71),$F103,0)+IF(OR($L103=AD$68,$L103=AD$69,$L103=AD$70,$L103=AD$71),$N103,0)+IF(OR($S103=AD$68,$S103=AD$69,$S103=AD$70,$S103=AD$71),$U103,0)</f>
        <v>0</v>
      </c>
      <c r="AE103" s="169"/>
      <c r="AF103" s="127"/>
    </row>
    <row r="104" customFormat="false" ht="14.65" hidden="false" customHeight="true" outlineLevel="0" collapsed="false">
      <c r="A104" s="171"/>
      <c r="B104" s="182" t="str">
        <f aca="false">IF(D104=0,"",INDEX(Womens_team_declarations,MATCH(A$99,Events_women,0),MATCH(D104,women_short_codes,0)))</f>
        <v>Isobel Muir</v>
      </c>
      <c r="C104" s="183" t="str">
        <f aca="false">IF(D104=0,"",INDEX(abbr_names,MATCH(D104,women_short_codes,0)))</f>
        <v>A80</v>
      </c>
      <c r="D104" s="140" t="s">
        <v>85</v>
      </c>
      <c r="E104" s="198" t="n">
        <v>0.000881944444444444</v>
      </c>
      <c r="F104" s="185" t="n">
        <f aca="false">$W104</f>
        <v>2</v>
      </c>
      <c r="G104" s="176"/>
      <c r="H104" s="177"/>
      <c r="I104" s="171"/>
      <c r="J104" s="182" t="str">
        <f aca="false">IF(L104=0,"",INDEX(Womens_team_declarations,MATCH(I$99,Events_women,0),MATCH(L104,women_short_codes,0)))</f>
        <v>Julia Downes</v>
      </c>
      <c r="K104" s="183" t="str">
        <f aca="false">IF(L104=0,"",INDEX(abbr_names,MATCH(L104,women_short_codes,0)))</f>
        <v>B&amp;H</v>
      </c>
      <c r="L104" s="140" t="s">
        <v>88</v>
      </c>
      <c r="M104" s="198" t="n">
        <v>0.00120138888888889</v>
      </c>
      <c r="N104" s="185" t="n">
        <f aca="false">$W104</f>
        <v>2</v>
      </c>
      <c r="O104" s="176"/>
      <c r="P104" s="171"/>
      <c r="Q104" s="182" t="str">
        <f aca="false">IF(S104=0,"",INDEX(Womens_team_declarations,MATCH(P$99,Events_women,0),MATCH(S104,women_short_codes,0)))</f>
        <v/>
      </c>
      <c r="R104" s="183" t="str">
        <f aca="false">IF(S104=0,"",INDEX(abbr_names,MATCH(S104,women_short_codes,0)))</f>
        <v/>
      </c>
      <c r="S104" s="140"/>
      <c r="T104" s="198"/>
      <c r="U104" s="185" t="n">
        <f aca="false">$W104</f>
        <v>2</v>
      </c>
      <c r="V104" s="185"/>
      <c r="W104" s="168" t="n">
        <v>2</v>
      </c>
      <c r="X104" s="186" t="n">
        <f aca="false">IF(OR($D104=X$68,$D104=X$69,$D104=X$70,$D104=X$71),$F104,0)+IF(OR($L104=X$68,$L104=X$69,$L104=X$70,$L104=X$71),$N104,0)+IF(OR($S104=X$68,$S104=X$69,$S104=X$70,$S104=X$71),$U104,0)</f>
        <v>2</v>
      </c>
      <c r="Y104" s="186" t="n">
        <f aca="false">IF(OR($D104=Y$68,$D104=Y$69,$D104=Y$70,$D104=Y$71),$F104,0)+IF(OR($L104=Y$68,$L104=Y$69,$L104=Y$70,$L104=Y$71),$N104,0)+IF(OR($S104=Y$68,$S104=Y$69,$S104=Y$70,$S104=Y$71),$U104,0)</f>
        <v>2</v>
      </c>
      <c r="Z104" s="186" t="n">
        <f aca="false">IF(OR($D104=Z$68,$D104=Z$69,$D104=Z$70,$D104=Z$71),$F104,0)+IF(OR($L104=Z$68,$L104=Z$69,$L104=Z$70,$L104=Z$71),$N104,0)+IF(OR($S104=Z$68,$S104=Z$69,$S104=Z$70,$S104=Z$71),$U104,0)</f>
        <v>0</v>
      </c>
      <c r="AA104" s="186" t="n">
        <f aca="false">IF(OR($D104=AA$68,$D104=AA$69,$D104=AA$70,$D104=AA$71),$F104,0)+IF(OR($L104=AA$68,$L104=AA$69,$L104=AA$70,$L104=AA$71),$N104,0)+IF(OR($S104=AA$68,$S104=AA$69,$S104=AA$70,$S104=AA$71),$U104,0)</f>
        <v>0</v>
      </c>
      <c r="AB104" s="186" t="n">
        <f aca="false">IF(OR($D104=AB$68,$D104=AB$69,$D104=AB$70,$D104=AB$71),$F104,0)+IF(OR($L104=AB$68,$L104=AB$69,$L104=AB$70,$L104=AB$71),$N104,0)+IF(OR($S104=AB$68,$S104=AB$69,$S104=AB$70,$S104=AB$71),$U104,0)</f>
        <v>0</v>
      </c>
      <c r="AC104" s="186" t="n">
        <f aca="false">IF(OR($D104=AC$68,$D104=AC$69,$D104=AC$70,$D104=AC$71),$F104,0)+IF(OR($L104=AC$68,$L104=AC$69,$L104=AC$70,$L104=AC$71),$N104,0)+IF(OR($S104=AC$68,$S104=AC$69,$S104=AC$70,$S104=AC$71),$U104,0)</f>
        <v>0</v>
      </c>
      <c r="AD104" s="186" t="n">
        <f aca="false">IF(OR($D104=AD$68,$D104=AD$69,$D104=AD$70,$D104=AD$71),$F104,0)+IF(OR($L104=AD$68,$L104=AD$69,$L104=AD$70,$L104=AD$71),$N104,0)+IF(OR($S104=AD$68,$S104=AD$69,$S104=AD$70,$S104=AD$71),$U104,0)</f>
        <v>0</v>
      </c>
      <c r="AE104" s="169"/>
      <c r="AF104" s="127"/>
    </row>
    <row r="105" customFormat="false" ht="14.65" hidden="false" customHeight="true" outlineLevel="0" collapsed="false">
      <c r="A105" s="171"/>
      <c r="B105" s="182" t="str">
        <f aca="false">IF(D105=0,"",INDEX(Womens_team_declarations,MATCH(A$99,Events_women,0),MATCH(D105,women_short_codes,0)))</f>
        <v/>
      </c>
      <c r="C105" s="183" t="str">
        <f aca="false">IF(D105=0,"",INDEX(abbr_names,MATCH(D105,women_short_codes,0)))</f>
        <v/>
      </c>
      <c r="D105" s="187"/>
      <c r="E105" s="188"/>
      <c r="F105" s="185" t="n">
        <f aca="false">$W105</f>
        <v>1</v>
      </c>
      <c r="G105" s="176"/>
      <c r="H105" s="177"/>
      <c r="I105" s="171"/>
      <c r="J105" s="182" t="str">
        <f aca="false">IF(L105=0,"",INDEX(Womens_team_declarations,MATCH(I$99,Events_women,0),MATCH(L105,women_short_codes,0)))</f>
        <v/>
      </c>
      <c r="K105" s="183" t="str">
        <f aca="false">IF(L105=0,"",INDEX(abbr_names,MATCH(L105,women_short_codes,0)))</f>
        <v/>
      </c>
      <c r="L105" s="187"/>
      <c r="M105" s="188"/>
      <c r="N105" s="185" t="n">
        <f aca="false">$W105</f>
        <v>1</v>
      </c>
      <c r="O105" s="176"/>
      <c r="P105" s="171"/>
      <c r="Q105" s="182" t="str">
        <f aca="false">IF(S105=0,"",INDEX(Womens_team_declarations,MATCH(P$99,Events_women,0),MATCH(S105,women_short_codes,0)))</f>
        <v/>
      </c>
      <c r="R105" s="183" t="str">
        <f aca="false">IF(S105=0,"",INDEX(abbr_names,MATCH(S105,women_short_codes,0)))</f>
        <v/>
      </c>
      <c r="S105" s="187"/>
      <c r="T105" s="188"/>
      <c r="U105" s="185" t="n">
        <f aca="false">$W105</f>
        <v>1</v>
      </c>
      <c r="V105" s="185"/>
      <c r="W105" s="168" t="n">
        <v>1</v>
      </c>
      <c r="X105" s="186" t="n">
        <f aca="false">IF(OR($D105=X$68,$D105=X$69,$D105=X$70,$D105=X$71),$F105,0)+IF(OR($L105=X$68,$L105=X$69,$L105=X$70,$L105=X$71),$N105,0)+IF(OR($S105=X$68,$S105=X$69,$S105=X$70,$S105=X$71),$U105,0)</f>
        <v>0</v>
      </c>
      <c r="Y105" s="186" t="n">
        <f aca="false">IF(OR($D105=Y$68,$D105=Y$69,$D105=Y$70,$D105=Y$71),$F105,0)+IF(OR($L105=Y$68,$L105=Y$69,$L105=Y$70,$L105=Y$71),$N105,0)+IF(OR($S105=Y$68,$S105=Y$69,$S105=Y$70,$S105=Y$71),$U105,0)</f>
        <v>0</v>
      </c>
      <c r="Z105" s="186" t="n">
        <f aca="false">IF(OR($D105=Z$68,$D105=Z$69,$D105=Z$70,$D105=Z$71),$F105,0)+IF(OR($L105=Z$68,$L105=Z$69,$L105=Z$70,$L105=Z$71),$N105,0)+IF(OR($S105=Z$68,$S105=Z$69,$S105=Z$70,$S105=Z$71),$U105,0)</f>
        <v>0</v>
      </c>
      <c r="AA105" s="186" t="n">
        <f aca="false">IF(OR($D105=AA$68,$D105=AA$69,$D105=AA$70,$D105=AA$71),$F105,0)+IF(OR($L105=AA$68,$L105=AA$69,$L105=AA$70,$L105=AA$71),$N105,0)+IF(OR($S105=AA$68,$S105=AA$69,$S105=AA$70,$S105=AA$71),$U105,0)</f>
        <v>0</v>
      </c>
      <c r="AB105" s="186" t="n">
        <f aca="false">IF(OR($D105=AB$68,$D105=AB$69,$D105=AB$70,$D105=AB$71),$F105,0)+IF(OR($L105=AB$68,$L105=AB$69,$L105=AB$70,$L105=AB$71),$N105,0)+IF(OR($S105=AB$68,$S105=AB$69,$S105=AB$70,$S105=AB$71),$U105,0)</f>
        <v>0</v>
      </c>
      <c r="AC105" s="186" t="n">
        <f aca="false">IF(OR($D105=AC$68,$D105=AC$69,$D105=AC$70,$D105=AC$71),$F105,0)+IF(OR($L105=AC$68,$L105=AC$69,$L105=AC$70,$L105=AC$71),$N105,0)+IF(OR($S105=AC$68,$S105=AC$69,$S105=AC$70,$S105=AC$71),$U105,0)</f>
        <v>0</v>
      </c>
      <c r="AD105" s="186" t="n">
        <f aca="false">IF(OR($D105=AD$68,$D105=AD$69,$D105=AD$70,$D105=AD$71),$F105,0)+IF(OR($L105=AD$68,$L105=AD$69,$L105=AD$70,$L105=AD$71),$N105,0)+IF(OR($S105=AD$68,$S105=AD$69,$S105=AD$70,$S105=AD$71),$U105,0)</f>
        <v>0</v>
      </c>
      <c r="AE105" s="169"/>
      <c r="AF105" s="127"/>
    </row>
    <row r="106" customFormat="false" ht="14.65" hidden="false" customHeight="true" outlineLevel="0" collapsed="false">
      <c r="A106" s="172" t="str">
        <f aca="false">'Team Declaration'!$B27</f>
        <v>1500m</v>
      </c>
      <c r="B106" s="175"/>
      <c r="C106" s="175" t="s">
        <v>11</v>
      </c>
      <c r="D106" s="175"/>
      <c r="E106" s="193"/>
      <c r="F106" s="185" t="n">
        <f aca="false">$W106</f>
        <v>0</v>
      </c>
      <c r="G106" s="176"/>
      <c r="H106" s="177"/>
      <c r="I106" s="172" t="str">
        <f aca="false">'Team Declaration'!$B27</f>
        <v>1500m</v>
      </c>
      <c r="J106" s="173"/>
      <c r="K106" s="175" t="s">
        <v>13</v>
      </c>
      <c r="L106" s="175"/>
      <c r="M106" s="193"/>
      <c r="N106" s="185" t="n">
        <f aca="false">$W106</f>
        <v>0</v>
      </c>
      <c r="O106" s="176"/>
      <c r="P106" s="172" t="str">
        <f aca="false">'Team Declaration'!$B31</f>
        <v>Medley Relay</v>
      </c>
      <c r="Q106" s="171"/>
      <c r="R106" s="171"/>
      <c r="S106" s="173"/>
      <c r="T106" s="199"/>
      <c r="U106" s="185" t="n">
        <f aca="false">$W106</f>
        <v>0</v>
      </c>
      <c r="V106" s="185"/>
      <c r="W106" s="168"/>
      <c r="X106" s="186" t="n">
        <f aca="false">IF(OR($D106=X$68,$D106=X$69,$D106=X$70,$D106=X$71),$F106,0)+IF(OR($L106=X$68,$L106=X$69,$L106=X$70,$L106=X$71),$N106,0)+IF(OR($S106=X$68,$S106=X$69,$S106=X$70,$S106=X$71),$U106,0)</f>
        <v>0</v>
      </c>
      <c r="Y106" s="186" t="n">
        <f aca="false">IF(OR($D106=Y$68,$D106=Y$69,$D106=Y$70,$D106=Y$71),$F106,0)+IF(OR($L106=Y$68,$L106=Y$69,$L106=Y$70,$L106=Y$71),$N106,0)+IF(OR($S106=Y$68,$S106=Y$69,$S106=Y$70,$S106=Y$71),$U106,0)</f>
        <v>0</v>
      </c>
      <c r="Z106" s="186" t="n">
        <f aca="false">IF(OR($D106=Z$68,$D106=Z$69,$D106=Z$70,$D106=Z$71),$F106,0)+IF(OR($L106=Z$68,$L106=Z$69,$L106=Z$70,$L106=Z$71),$N106,0)+IF(OR($S106=Z$68,$S106=Z$69,$S106=Z$70,$S106=Z$71),$U106,0)</f>
        <v>0</v>
      </c>
      <c r="AA106" s="186" t="n">
        <f aca="false">IF(OR($D106=AA$68,$D106=AA$69,$D106=AA$70,$D106=AA$71),$F106,0)+IF(OR($L106=AA$68,$L106=AA$69,$L106=AA$70,$L106=AA$71),$N106,0)+IF(OR($S106=AA$68,$S106=AA$69,$S106=AA$70,$S106=AA$71),$U106,0)</f>
        <v>0</v>
      </c>
      <c r="AB106" s="186" t="n">
        <f aca="false">IF(OR($D106=AB$68,$D106=AB$69,$D106=AB$70,$D106=AB$71),$F106,0)+IF(OR($L106=AB$68,$L106=AB$69,$L106=AB$70,$L106=AB$71),$N106,0)+IF(OR($S106=AB$68,$S106=AB$69,$S106=AB$70,$S106=AB$71),$U106,0)</f>
        <v>0</v>
      </c>
      <c r="AC106" s="186" t="n">
        <f aca="false">IF(OR($D106=AC$68,$D106=AC$69,$D106=AC$70,$D106=AC$71),$F106,0)+IF(OR($L106=AC$68,$L106=AC$69,$L106=AC$70,$L106=AC$71),$N106,0)+IF(OR($S106=AC$68,$S106=AC$69,$S106=AC$70,$S106=AC$71),$U106,0)</f>
        <v>0</v>
      </c>
      <c r="AD106" s="186" t="n">
        <f aca="false">IF(OR($D106=AD$68,$D106=AD$69,$D106=AD$70,$D106=AD$71),$F106,0)+IF(OR($L106=AD$68,$L106=AD$69,$L106=AD$70,$L106=AD$71),$N106,0)+IF(OR($S106=AD$68,$S106=AD$69,$S106=AD$70,$S106=AD$71),$U106,0)</f>
        <v>0</v>
      </c>
      <c r="AE106" s="169"/>
      <c r="AF106" s="127"/>
    </row>
    <row r="107" customFormat="false" ht="14.65" hidden="false" customHeight="true" outlineLevel="0" collapsed="false">
      <c r="A107" s="171"/>
      <c r="B107" s="182" t="str">
        <f aca="false">IF(D107=0,"",INDEX(Womens_team_declarations,MATCH(A$106,Events_women,0),MATCH(D107,women_short_codes,0)))</f>
        <v>Jenna Levett</v>
      </c>
      <c r="C107" s="183" t="str">
        <f aca="false">IF(D107=0,"",INDEX(abbr_names,MATCH(D107,women_short_codes,0)))</f>
        <v>HAC</v>
      </c>
      <c r="D107" s="140" t="s">
        <v>93</v>
      </c>
      <c r="E107" s="198" t="s">
        <v>190</v>
      </c>
      <c r="F107" s="185" t="n">
        <f aca="false">$W107</f>
        <v>6</v>
      </c>
      <c r="G107" s="176"/>
      <c r="H107" s="177"/>
      <c r="I107" s="171"/>
      <c r="J107" s="182" t="str">
        <f aca="false">IF(L107=0,"",INDEX(Womens_team_declarations,MATCH(I$106,Events_women,0),MATCH(L107,women_short_codes,0)))</f>
        <v>Paula Blackledge</v>
      </c>
      <c r="K107" s="183" t="str">
        <f aca="false">IF(L107=0,"",INDEX(abbr_names,MATCH(L107,women_short_codes,0)))</f>
        <v>B&amp;H</v>
      </c>
      <c r="L107" s="140" t="s">
        <v>88</v>
      </c>
      <c r="M107" s="198" t="s">
        <v>191</v>
      </c>
      <c r="N107" s="185" t="n">
        <f aca="false">$W107</f>
        <v>6</v>
      </c>
      <c r="O107" s="176"/>
      <c r="P107" s="171"/>
      <c r="Q107" s="200" t="str">
        <f aca="false">IF(S107=0,"",INDEX(Womens_team_declarations,MATCH(P$106,Events_women,0)+3,MATCH(S107,women_short_codes,0)+2))</f>
        <v>Jenna Levett, Julie Lovelle, Jo Body &amp; Mary Sanderson</v>
      </c>
      <c r="R107" s="200"/>
      <c r="S107" s="140" t="s">
        <v>93</v>
      </c>
      <c r="T107" s="198" t="s">
        <v>192</v>
      </c>
      <c r="U107" s="185" t="n">
        <v>6</v>
      </c>
      <c r="V107" s="185"/>
      <c r="W107" s="168" t="n">
        <v>6</v>
      </c>
      <c r="X107" s="186" t="n">
        <f aca="false">IF(OR($D107=X$68,$D107=X$69,$D107=X$70,$D107=X$71),$F107,0)+IF(OR($L107=X$68,$L107=X$69,$L107=X$70,$L107=X$71),$N107,0)+IF(OR($S107=X$68,$S107=X$69,$S107=X$70,$S107=X$71),$U107,0)</f>
        <v>0</v>
      </c>
      <c r="Y107" s="186" t="n">
        <f aca="false">IF(OR($D107=Y$68,$D107=Y$69,$D107=Y$70,$D107=Y$71),$F107,0)+IF(OR($L107=Y$68,$L107=Y$69,$L107=Y$70,$L107=Y$71),$N107,0)+IF(OR($S107=Y$68,$S107=Y$69,$S107=Y$70,$S107=Y$71),$U107,0)</f>
        <v>6</v>
      </c>
      <c r="Z107" s="186" t="n">
        <f aca="false">IF(OR($D107=Z$68,$D107=Z$69,$D107=Z$70,$D107=Z$71),$F107,0)+IF(OR($L107=Z$68,$L107=Z$69,$L107=Z$70,$L107=Z$71),$N107,0)+IF(OR($S107=Z$68,$S107=Z$69,$S107=Z$70,$S107=Z$71),$U107,0)</f>
        <v>0</v>
      </c>
      <c r="AA107" s="186" t="n">
        <f aca="false">IF(OR($D107=AA$68,$D107=AA$69,$D107=AA$70,$D107=AA$71),$F107,0)+IF(OR($L107=AA$68,$L107=AA$69,$L107=AA$70,$L107=AA$71),$N107,0)+IF(OR($S107=AA$68,$S107=AA$69,$S107=AA$70,$S107=AA$71),$U107,0)</f>
        <v>0</v>
      </c>
      <c r="AB107" s="186" t="n">
        <f aca="false">IF(OR($D107=AB$68,$D107=AB$69,$D107=AB$70,$D107=AB$71),$F107,0)+IF(OR($L107=AB$68,$L107=AB$69,$L107=AB$70,$L107=AB$71),$N107,0)+IF(OR($S107=AB$68,$S107=AB$69,$S107=AB$70,$S107=AB$71),$U107,0)</f>
        <v>0</v>
      </c>
      <c r="AC107" s="186" t="n">
        <f aca="false">IF(OR($D107=AC$68,$D107=AC$69,$D107=AC$70,$D107=AC$71),$F107,0)+IF(OR($L107=AC$68,$L107=AC$69,$L107=AC$70,$L107=AC$71),$N107,0)+IF(OR($S107=AC$68,$S107=AC$69,$S107=AC$70,$S107=AC$71),$U107,0)</f>
        <v>12</v>
      </c>
      <c r="AD107" s="186" t="n">
        <f aca="false">IF(OR($D107=AD$68,$D107=AD$69,$D107=AD$70,$D107=AD$71),$F107,0)+IF(OR($L107=AD$68,$L107=AD$69,$L107=AD$70,$L107=AD$71),$N107,0)+IF(OR($S107=AD$68,$S107=AD$69,$S107=AD$70,$S107=AD$71),$U107,0)</f>
        <v>0</v>
      </c>
      <c r="AE107" s="168"/>
    </row>
    <row r="108" customFormat="false" ht="14.65" hidden="false" customHeight="true" outlineLevel="0" collapsed="false">
      <c r="A108" s="171"/>
      <c r="B108" s="182" t="str">
        <f aca="false">IF(D108=0,"",INDEX(Womens_team_declarations,MATCH(A$106,Events_women,0),MATCH(D108,women_short_codes,0)))</f>
        <v>Freya Leman</v>
      </c>
      <c r="C108" s="183" t="str">
        <f aca="false">IF(D108=0,"",INDEX(abbr_names,MATCH(D108,women_short_codes,0)))</f>
        <v>B&amp;H</v>
      </c>
      <c r="D108" s="140" t="s">
        <v>87</v>
      </c>
      <c r="E108" s="198" t="s">
        <v>193</v>
      </c>
      <c r="F108" s="185" t="n">
        <f aca="false">$W108</f>
        <v>5</v>
      </c>
      <c r="G108" s="176"/>
      <c r="H108" s="177"/>
      <c r="I108" s="171"/>
      <c r="J108" s="182" t="str">
        <f aca="false">IF(L108=0,"",INDEX(Womens_team_declarations,MATCH(I$106,Events_women,0),MATCH(L108,women_short_codes,0)))</f>
        <v>Alissa Ellis</v>
      </c>
      <c r="K108" s="183" t="str">
        <f aca="false">IF(L108=0,"",INDEX(abbr_names,MATCH(L108,women_short_codes,0)))</f>
        <v>E/HH</v>
      </c>
      <c r="L108" s="140" t="s">
        <v>92</v>
      </c>
      <c r="M108" s="198" t="s">
        <v>194</v>
      </c>
      <c r="N108" s="185" t="n">
        <f aca="false">$W108</f>
        <v>5</v>
      </c>
      <c r="O108" s="176"/>
      <c r="P108" s="171"/>
      <c r="Q108" s="200" t="str">
        <f aca="false">IF(S108=0,"",INDEX(Womens_team_declarations,MATCH(P$106,Events_women,0)+3,MATCH(S108,women_short_codes,0)+2))</f>
        <v/>
      </c>
      <c r="R108" s="200"/>
      <c r="S108" s="201"/>
      <c r="T108" s="202"/>
      <c r="U108" s="185"/>
      <c r="V108" s="185"/>
      <c r="W108" s="168" t="n">
        <v>5</v>
      </c>
      <c r="X108" s="186" t="n">
        <f aca="false">IF(OR($D108=X$68,$D108=X$69,$D108=X$70,$D108=X$71),$F108,0)+IF(OR($L108=X$68,$L108=X$69,$L108=X$70,$L108=X$71),$N108,0)+IF(OR($S108=X$68,$S108=X$69,$S108=X$70,$S108=X$71),$U108,0)</f>
        <v>0</v>
      </c>
      <c r="Y108" s="186" t="n">
        <f aca="false">IF(OR($D108=Y$68,$D108=Y$69,$D108=Y$70,$D108=Y$71),$F108,0)+IF(OR($L108=Y$68,$L108=Y$69,$L108=Y$70,$L108=Y$71),$N108,0)+IF(OR($S108=Y$68,$S108=Y$69,$S108=Y$70,$S108=Y$71),$U108,0)</f>
        <v>5</v>
      </c>
      <c r="Z108" s="186" t="n">
        <f aca="false">IF(OR($D108=Z$68,$D108=Z$69,$D108=Z$70,$D108=Z$71),$F108,0)+IF(OR($L108=Z$68,$L108=Z$69,$L108=Z$70,$L108=Z$71),$N108,0)+IF(OR($S108=Z$68,$S108=Z$69,$S108=Z$70,$S108=Z$71),$U108,0)</f>
        <v>5</v>
      </c>
      <c r="AA108" s="186" t="n">
        <f aca="false">IF(OR($D108=AA$68,$D108=AA$69,$D108=AA$70,$D108=AA$71),$F108,0)+IF(OR($L108=AA$68,$L108=AA$69,$L108=AA$70,$L108=AA$71),$N108,0)+IF(OR($S108=AA$68,$S108=AA$69,$S108=AA$70,$S108=AA$71),$U108,0)</f>
        <v>0</v>
      </c>
      <c r="AB108" s="186" t="n">
        <f aca="false">IF(OR($D108=AB$68,$D108=AB$69,$D108=AB$70,$D108=AB$71),$F108,0)+IF(OR($L108=AB$68,$L108=AB$69,$L108=AB$70,$L108=AB$71),$N108,0)+IF(OR($S108=AB$68,$S108=AB$69,$S108=AB$70,$S108=AB$71),$U108,0)</f>
        <v>0</v>
      </c>
      <c r="AC108" s="186" t="n">
        <f aca="false">IF(OR($D108=AC$68,$D108=AC$69,$D108=AC$70,$D108=AC$71),$F108,0)+IF(OR($L108=AC$68,$L108=AC$69,$L108=AC$70,$L108=AC$71),$N108,0)+IF(OR($S108=AC$68,$S108=AC$69,$S108=AC$70,$S108=AC$71),$U108,0)</f>
        <v>0</v>
      </c>
      <c r="AD108" s="186" t="n">
        <f aca="false">IF(OR($D108=AD$68,$D108=AD$69,$D108=AD$70,$D108=AD$71),$F108,0)+IF(OR($L108=AD$68,$L108=AD$69,$L108=AD$70,$L108=AD$71),$N108,0)+IF(OR($S108=AD$68,$S108=AD$69,$S108=AD$70,$S108=AD$71),$U108,0)</f>
        <v>0</v>
      </c>
      <c r="AE108" s="168"/>
    </row>
    <row r="109" customFormat="false" ht="14.65" hidden="false" customHeight="true" outlineLevel="0" collapsed="false">
      <c r="A109" s="171"/>
      <c r="B109" s="182" t="str">
        <f aca="false">IF(D109=0,"",INDEX(Womens_team_declarations,MATCH(A$106,Events_women,0),MATCH(D109,women_short_codes,0)))</f>
        <v>Katie Wright</v>
      </c>
      <c r="C109" s="183" t="str">
        <f aca="false">IF(D109=0,"",INDEX(abbr_names,MATCH(D109,women_short_codes,0)))</f>
        <v>A80</v>
      </c>
      <c r="D109" s="140" t="s">
        <v>85</v>
      </c>
      <c r="E109" s="198" t="s">
        <v>195</v>
      </c>
      <c r="F109" s="185" t="n">
        <f aca="false">$W109</f>
        <v>4</v>
      </c>
      <c r="G109" s="176"/>
      <c r="H109" s="177"/>
      <c r="I109" s="171"/>
      <c r="J109" s="182" t="str">
        <f aca="false">IF(L109=0,"",INDEX(Womens_team_declarations,MATCH(I$106,Events_women,0),MATCH(L109,women_short_codes,0)))</f>
        <v>Isobel Muir</v>
      </c>
      <c r="K109" s="183" t="str">
        <f aca="false">IF(L109=0,"",INDEX(abbr_names,MATCH(L109,women_short_codes,0)))</f>
        <v>A80</v>
      </c>
      <c r="L109" s="140" t="s">
        <v>86</v>
      </c>
      <c r="M109" s="198" t="s">
        <v>196</v>
      </c>
      <c r="N109" s="185" t="n">
        <f aca="false">$W109</f>
        <v>4</v>
      </c>
      <c r="O109" s="176"/>
      <c r="P109" s="171"/>
      <c r="Q109" s="200" t="str">
        <f aca="false">IF(S109=0,"",INDEX(Womens_team_declarations,MATCH(P$106,Events_women,0)+3,MATCH(S109,women_short_codes,0)+2))</f>
        <v/>
      </c>
      <c r="R109" s="200"/>
      <c r="S109" s="201"/>
      <c r="T109" s="202"/>
      <c r="U109" s="185"/>
      <c r="V109" s="185"/>
      <c r="W109" s="168" t="n">
        <v>4</v>
      </c>
      <c r="X109" s="186" t="n">
        <f aca="false">IF(OR($D109=X$68,$D109=X$69,$D109=X$70,$D109=X$71),$F109,0)+IF(OR($L109=X$68,$L109=X$69,$L109=X$70,$L109=X$71),$N109,0)+IF(OR($S109=X$68,$S109=X$69,$S109=X$70,$S109=X$71),$U109,0)</f>
        <v>8</v>
      </c>
      <c r="Y109" s="186" t="n">
        <f aca="false">IF(OR($D109=Y$68,$D109=Y$69,$D109=Y$70,$D109=Y$71),$F109,0)+IF(OR($L109=Y$68,$L109=Y$69,$L109=Y$70,$L109=Y$71),$N109,0)+IF(OR($S109=Y$68,$S109=Y$69,$S109=Y$70,$S109=Y$71),$U109,0)</f>
        <v>0</v>
      </c>
      <c r="Z109" s="186" t="n">
        <f aca="false">IF(OR($D109=Z$68,$D109=Z$69,$D109=Z$70,$D109=Z$71),$F109,0)+IF(OR($L109=Z$68,$L109=Z$69,$L109=Z$70,$L109=Z$71),$N109,0)+IF(OR($S109=Z$68,$S109=Z$69,$S109=Z$70,$S109=Z$71),$U109,0)</f>
        <v>0</v>
      </c>
      <c r="AA109" s="186" t="n">
        <f aca="false">IF(OR($D109=AA$68,$D109=AA$69,$D109=AA$70,$D109=AA$71),$F109,0)+IF(OR($L109=AA$68,$L109=AA$69,$L109=AA$70,$L109=AA$71),$N109,0)+IF(OR($S109=AA$68,$S109=AA$69,$S109=AA$70,$S109=AA$71),$U109,0)</f>
        <v>0</v>
      </c>
      <c r="AB109" s="186" t="n">
        <f aca="false">IF(OR($D109=AB$68,$D109=AB$69,$D109=AB$70,$D109=AB$71),$F109,0)+IF(OR($L109=AB$68,$L109=AB$69,$L109=AB$70,$L109=AB$71),$N109,0)+IF(OR($S109=AB$68,$S109=AB$69,$S109=AB$70,$S109=AB$71),$U109,0)</f>
        <v>0</v>
      </c>
      <c r="AC109" s="186" t="n">
        <f aca="false">IF(OR($D109=AC$68,$D109=AC$69,$D109=AC$70,$D109=AC$71),$F109,0)+IF(OR($L109=AC$68,$L109=AC$69,$L109=AC$70,$L109=AC$71),$N109,0)+IF(OR($S109=AC$68,$S109=AC$69,$S109=AC$70,$S109=AC$71),$U109,0)</f>
        <v>0</v>
      </c>
      <c r="AD109" s="186" t="n">
        <f aca="false">IF(OR($D109=AD$68,$D109=AD$69,$D109=AD$70,$D109=AD$71),$F109,0)+IF(OR($L109=AD$68,$L109=AD$69,$L109=AD$70,$L109=AD$71),$N109,0)+IF(OR($S109=AD$68,$S109=AD$69,$S109=AD$70,$S109=AD$71),$U109,0)</f>
        <v>0</v>
      </c>
      <c r="AE109" s="168"/>
    </row>
    <row r="110" customFormat="false" ht="14.65" hidden="false" customHeight="true" outlineLevel="0" collapsed="false">
      <c r="A110" s="171"/>
      <c r="B110" s="182" t="str">
        <f aca="false">IF(D110=0,"",INDEX(Womens_team_declarations,MATCH(A$106,Events_women,0),MATCH(D110,women_short_codes,0)))</f>
        <v>Helen O’Sullivan</v>
      </c>
      <c r="C110" s="183" t="str">
        <f aca="false">IF(D110=0,"",INDEX(abbr_names,MATCH(D110,women_short_codes,0)))</f>
        <v>E/HH</v>
      </c>
      <c r="D110" s="140" t="s">
        <v>91</v>
      </c>
      <c r="E110" s="198" t="s">
        <v>197</v>
      </c>
      <c r="F110" s="185" t="n">
        <f aca="false">$W110</f>
        <v>3</v>
      </c>
      <c r="G110" s="176"/>
      <c r="H110" s="177"/>
      <c r="I110" s="171"/>
      <c r="J110" s="182" t="str">
        <f aca="false">IF(L110=0,"",INDEX(Womens_team_declarations,MATCH(I$106,Events_women,0),MATCH(L110,women_short_codes,0)))</f>
        <v/>
      </c>
      <c r="K110" s="183" t="str">
        <f aca="false">IF(L110=0,"",INDEX(abbr_names,MATCH(L110,women_short_codes,0)))</f>
        <v/>
      </c>
      <c r="L110" s="140"/>
      <c r="M110" s="195"/>
      <c r="N110" s="185" t="n">
        <f aca="false">$W110</f>
        <v>3</v>
      </c>
      <c r="O110" s="176"/>
      <c r="P110" s="171"/>
      <c r="Q110" s="200" t="str">
        <f aca="false">IF(S110=0,"",INDEX(Womens_team_declarations,MATCH(P$106,Events_women,0)+3,MATCH(S110,women_short_codes,0)+2))</f>
        <v>Isobel Muir, Yvonne Patrick, Kirsty Parker &amp; Katie Wright</v>
      </c>
      <c r="R110" s="200"/>
      <c r="S110" s="140" t="s">
        <v>85</v>
      </c>
      <c r="T110" s="198" t="s">
        <v>198</v>
      </c>
      <c r="U110" s="185" t="n">
        <v>5</v>
      </c>
      <c r="V110" s="185"/>
      <c r="W110" s="168" t="n">
        <v>3</v>
      </c>
      <c r="X110" s="186" t="n">
        <f aca="false">IF(OR($D110=X$68,$D110=X$69,$D110=X$70,$D110=X$71),$F110,0)+IF(OR($L110=X$68,$L110=X$69,$L110=X$70,$L110=X$71),$N110,0)+IF(OR($S110=X$68,$S110=X$69,$S110=X$70,$S110=X$71),$U110,0)</f>
        <v>5</v>
      </c>
      <c r="Y110" s="186" t="n">
        <f aca="false">IF(OR($D110=Y$68,$D110=Y$69,$D110=Y$70,$D110=Y$71),$F110,0)+IF(OR($L110=Y$68,$L110=Y$69,$L110=Y$70,$L110=Y$71),$N110,0)+IF(OR($S110=Y$68,$S110=Y$69,$S110=Y$70,$S110=Y$71),$U110,0)</f>
        <v>0</v>
      </c>
      <c r="Z110" s="186" t="n">
        <f aca="false">IF(OR($D110=Z$68,$D110=Z$69,$D110=Z$70,$D110=Z$71),$F110,0)+IF(OR($L110=Z$68,$L110=Z$69,$L110=Z$70,$L110=Z$71),$N110,0)+IF(OR($S110=Z$68,$S110=Z$69,$S110=Z$70,$S110=Z$71),$U110,0)</f>
        <v>3</v>
      </c>
      <c r="AA110" s="186" t="n">
        <f aca="false">IF(OR($D110=AA$68,$D110=AA$69,$D110=AA$70,$D110=AA$71),$F110,0)+IF(OR($L110=AA$68,$L110=AA$69,$L110=AA$70,$L110=AA$71),$N110,0)+IF(OR($S110=AA$68,$S110=AA$69,$S110=AA$70,$S110=AA$71),$U110,0)</f>
        <v>0</v>
      </c>
      <c r="AB110" s="186" t="n">
        <f aca="false">IF(OR($D110=AB$68,$D110=AB$69,$D110=AB$70,$D110=AB$71),$F110,0)+IF(OR($L110=AB$68,$L110=AB$69,$L110=AB$70,$L110=AB$71),$N110,0)+IF(OR($S110=AB$68,$S110=AB$69,$S110=AB$70,$S110=AB$71),$U110,0)</f>
        <v>0</v>
      </c>
      <c r="AC110" s="186" t="n">
        <f aca="false">IF(OR($D110=AC$68,$D110=AC$69,$D110=AC$70,$D110=AC$71),$F110,0)+IF(OR($L110=AC$68,$L110=AC$69,$L110=AC$70,$L110=AC$71),$N110,0)+IF(OR($S110=AC$68,$S110=AC$69,$S110=AC$70,$S110=AC$71),$U110,0)</f>
        <v>0</v>
      </c>
      <c r="AD110" s="186" t="n">
        <f aca="false">IF(OR($D110=AD$68,$D110=AD$69,$D110=AD$70,$D110=AD$71),$F110,0)+IF(OR($L110=AD$68,$L110=AD$69,$L110=AD$70,$L110=AD$71),$N110,0)+IF(OR($S110=AD$68,$S110=AD$69,$S110=AD$70,$S110=AD$71),$U110,0)</f>
        <v>0</v>
      </c>
      <c r="AE110" s="168"/>
    </row>
    <row r="111" customFormat="false" ht="14.65" hidden="false" customHeight="true" outlineLevel="0" collapsed="false">
      <c r="A111" s="171"/>
      <c r="B111" s="182" t="str">
        <f aca="false">IF(D111=0,"",INDEX(Womens_team_declarations,MATCH(A$106,Events_women,0),MATCH(D111,women_short_codes,0)))</f>
        <v>Abi Redd</v>
      </c>
      <c r="C111" s="183" t="str">
        <f aca="false">IF(D111=0,"",INDEX(abbr_names,MATCH(D111,women_short_codes,0)))</f>
        <v>HHH</v>
      </c>
      <c r="D111" s="140" t="s">
        <v>95</v>
      </c>
      <c r="E111" s="198" t="s">
        <v>199</v>
      </c>
      <c r="F111" s="185" t="n">
        <f aca="false">$W111</f>
        <v>2</v>
      </c>
      <c r="G111" s="176"/>
      <c r="H111" s="177"/>
      <c r="I111" s="171"/>
      <c r="J111" s="182" t="str">
        <f aca="false">IF(L111=0,"",INDEX(Womens_team_declarations,MATCH(I$106,Events_women,0),MATCH(L111,women_short_codes,0)))</f>
        <v/>
      </c>
      <c r="K111" s="183" t="str">
        <f aca="false">IF(L111=0,"",INDEX(abbr_names,MATCH(L111,women_short_codes,0)))</f>
        <v/>
      </c>
      <c r="L111" s="140"/>
      <c r="M111" s="195"/>
      <c r="N111" s="185" t="n">
        <f aca="false">$W111</f>
        <v>2</v>
      </c>
      <c r="O111" s="176"/>
      <c r="P111" s="171"/>
      <c r="Q111" s="200"/>
      <c r="R111" s="200"/>
      <c r="S111" s="201"/>
      <c r="T111" s="202"/>
      <c r="U111" s="185"/>
      <c r="V111" s="185"/>
      <c r="W111" s="168" t="n">
        <v>2</v>
      </c>
      <c r="X111" s="186" t="n">
        <f aca="false">IF(OR($D111=X$68,$D111=X$69,$D111=X$70,$D111=X$71),$F111,0)+IF(OR($L111=X$68,$L111=X$69,$L111=X$70,$L111=X$71),$N111,0)+IF(OR($S111=X$68,$S111=X$69,$S111=X$70,$S111=X$71),$U111,0)</f>
        <v>0</v>
      </c>
      <c r="Y111" s="186" t="n">
        <f aca="false">IF(OR($D111=Y$68,$D111=Y$69,$D111=Y$70,$D111=Y$71),$F111,0)+IF(OR($L111=Y$68,$L111=Y$69,$L111=Y$70,$L111=Y$71),$N111,0)+IF(OR($S111=Y$68,$S111=Y$69,$S111=Y$70,$S111=Y$71),$U111,0)</f>
        <v>0</v>
      </c>
      <c r="Z111" s="186" t="n">
        <f aca="false">IF(OR($D111=Z$68,$D111=Z$69,$D111=Z$70,$D111=Z$71),$F111,0)+IF(OR($L111=Z$68,$L111=Z$69,$L111=Z$70,$L111=Z$71),$N111,0)+IF(OR($S111=Z$68,$S111=Z$69,$S111=Z$70,$S111=Z$71),$U111,0)</f>
        <v>0</v>
      </c>
      <c r="AA111" s="186" t="n">
        <f aca="false">IF(OR($D111=AA$68,$D111=AA$69,$D111=AA$70,$D111=AA$71),$F111,0)+IF(OR($L111=AA$68,$L111=AA$69,$L111=AA$70,$L111=AA$71),$N111,0)+IF(OR($S111=AA$68,$S111=AA$69,$S111=AA$70,$S111=AA$71),$U111,0)</f>
        <v>0</v>
      </c>
      <c r="AB111" s="186" t="n">
        <f aca="false">IF(OR($D111=AB$68,$D111=AB$69,$D111=AB$70,$D111=AB$71),$F111,0)+IF(OR($L111=AB$68,$L111=AB$69,$L111=AB$70,$L111=AB$71),$N111,0)+IF(OR($S111=AB$68,$S111=AB$69,$S111=AB$70,$S111=AB$71),$U111,0)</f>
        <v>2</v>
      </c>
      <c r="AC111" s="186" t="n">
        <f aca="false">IF(OR($D111=AC$68,$D111=AC$69,$D111=AC$70,$D111=AC$71),$F111,0)+IF(OR($L111=AC$68,$L111=AC$69,$L111=AC$70,$L111=AC$71),$N111,0)+IF(OR($S111=AC$68,$S111=AC$69,$S111=AC$70,$S111=AC$71),$U111,0)</f>
        <v>0</v>
      </c>
      <c r="AD111" s="186" t="n">
        <f aca="false">IF(OR($D111=AD$68,$D111=AD$69,$D111=AD$70,$D111=AD$71),$F111,0)+IF(OR($L111=AD$68,$L111=AD$69,$L111=AD$70,$L111=AD$71),$N111,0)+IF(OR($S111=AD$68,$S111=AD$69,$S111=AD$70,$S111=AD$71),$U111,0)</f>
        <v>0</v>
      </c>
      <c r="AE111" s="168"/>
    </row>
    <row r="112" customFormat="false" ht="14.65" hidden="false" customHeight="true" outlineLevel="0" collapsed="false">
      <c r="A112" s="171"/>
      <c r="B112" s="182" t="str">
        <f aca="false">IF(D112=0,"",INDEX(Womens_team_declarations,MATCH(A$106,Events_women,0),MATCH(D112,women_short_codes,0)))</f>
        <v/>
      </c>
      <c r="C112" s="183" t="str">
        <f aca="false">IF(D112=0,"",INDEX(abbr_names,MATCH(D112,women_short_codes,0)))</f>
        <v/>
      </c>
      <c r="D112" s="140"/>
      <c r="E112" s="195"/>
      <c r="F112" s="185" t="n">
        <f aca="false">$W112</f>
        <v>1</v>
      </c>
      <c r="G112" s="176"/>
      <c r="H112" s="177"/>
      <c r="I112" s="171"/>
      <c r="J112" s="182" t="str">
        <f aca="false">IF(L112=0,"",INDEX(Womens_team_declarations,MATCH(I$106,Events_women,0),MATCH(L112,women_short_codes,0)))</f>
        <v/>
      </c>
      <c r="K112" s="183" t="str">
        <f aca="false">IF(L112=0,"",INDEX(abbr_names,MATCH(L112,women_short_codes,0)))</f>
        <v/>
      </c>
      <c r="L112" s="187"/>
      <c r="M112" s="188"/>
      <c r="N112" s="185" t="n">
        <f aca="false">$W112</f>
        <v>1</v>
      </c>
      <c r="O112" s="176"/>
      <c r="P112" s="171"/>
      <c r="Q112" s="200"/>
      <c r="R112" s="200"/>
      <c r="S112" s="201"/>
      <c r="T112" s="202"/>
      <c r="U112" s="185"/>
      <c r="V112" s="185"/>
      <c r="W112" s="168" t="n">
        <v>1</v>
      </c>
      <c r="X112" s="186" t="n">
        <f aca="false">IF(OR($D112=X$68,$D112=X$69,$D112=X$70,$D112=X$71),$F112,0)+IF(OR($L112=X$68,$L112=X$69,$L112=X$70,$L112=X$71),$N112,0)+IF(OR($S112=X$68,$S112=X$69,$S112=X$70,$S112=X$71),$U112,0)</f>
        <v>0</v>
      </c>
      <c r="Y112" s="186" t="n">
        <f aca="false">IF(OR($D112=Y$68,$D112=Y$69,$D112=Y$70,$D112=Y$71),$F112,0)+IF(OR($L112=Y$68,$L112=Y$69,$L112=Y$70,$L112=Y$71),$N112,0)+IF(OR($S112=Y$68,$S112=Y$69,$S112=Y$70,$S112=Y$71),$U112,0)</f>
        <v>0</v>
      </c>
      <c r="Z112" s="186" t="n">
        <f aca="false">IF(OR($D112=Z$68,$D112=Z$69,$D112=Z$70,$D112=Z$71),$F112,0)+IF(OR($L112=Z$68,$L112=Z$69,$L112=Z$70,$L112=Z$71),$N112,0)+IF(OR($S112=Z$68,$S112=Z$69,$S112=Z$70,$S112=Z$71),$U112,0)</f>
        <v>0</v>
      </c>
      <c r="AA112" s="186" t="n">
        <f aca="false">IF(OR($D112=AA$68,$D112=AA$69,$D112=AA$70,$D112=AA$71),$F112,0)+IF(OR($L112=AA$68,$L112=AA$69,$L112=AA$70,$L112=AA$71),$N112,0)+IF(OR($S112=AA$68,$S112=AA$69,$S112=AA$70,$S112=AA$71),$U112,0)</f>
        <v>0</v>
      </c>
      <c r="AB112" s="186" t="n">
        <f aca="false">IF(OR($D112=AB$68,$D112=AB$69,$D112=AB$70,$D112=AB$71),$F112,0)+IF(OR($L112=AB$68,$L112=AB$69,$L112=AB$70,$L112=AB$71),$N112,0)+IF(OR($S112=AB$68,$S112=AB$69,$S112=AB$70,$S112=AB$71),$U112,0)</f>
        <v>0</v>
      </c>
      <c r="AC112" s="186" t="n">
        <f aca="false">IF(OR($D112=AC$68,$D112=AC$69,$D112=AC$70,$D112=AC$71),$F112,0)+IF(OR($L112=AC$68,$L112=AC$69,$L112=AC$70,$L112=AC$71),$N112,0)+IF(OR($S112=AC$68,$S112=AC$69,$S112=AC$70,$S112=AC$71),$U112,0)</f>
        <v>0</v>
      </c>
      <c r="AD112" s="186" t="n">
        <f aca="false">IF(OR($D112=AD$68,$D112=AD$69,$D112=AD$70,$D112=AD$71),$F112,0)+IF(OR($L112=AD$68,$L112=AD$69,$L112=AD$70,$L112=AD$71),$N112,0)+IF(OR($S112=AD$68,$S112=AD$69,$S112=AD$70,$S112=AD$71),$U112,0)</f>
        <v>0</v>
      </c>
      <c r="AE112" s="168"/>
    </row>
    <row r="113" customFormat="false" ht="14.65" hidden="false" customHeight="true" outlineLevel="0" collapsed="false">
      <c r="A113" s="172" t="str">
        <f aca="false">'Team Declaration'!$B27</f>
        <v>1500m</v>
      </c>
      <c r="B113" s="175"/>
      <c r="C113" s="175" t="s">
        <v>26</v>
      </c>
      <c r="D113" s="175"/>
      <c r="E113" s="193"/>
      <c r="F113" s="185" t="n">
        <f aca="false">$W113</f>
        <v>0</v>
      </c>
      <c r="G113" s="176"/>
      <c r="H113" s="177"/>
      <c r="I113" s="172" t="str">
        <f aca="false">'Team Declaration'!$B27</f>
        <v>1500m</v>
      </c>
      <c r="J113" s="175"/>
      <c r="K113" s="175" t="s">
        <v>27</v>
      </c>
      <c r="L113" s="175"/>
      <c r="M113" s="193"/>
      <c r="N113" s="185" t="n">
        <f aca="false">$W113</f>
        <v>0</v>
      </c>
      <c r="O113" s="176"/>
      <c r="P113" s="171"/>
      <c r="Q113" s="200" t="str">
        <f aca="false">IF(S113=0,"",INDEX(Womens_team_declarations,MATCH(P$106,Events_women,0)+3,MATCH(S113,women_short_codes,0)+2))</f>
        <v>Melanie Anning, Tracey Brockbank, Jo Wilding &amp; Freya Leman</v>
      </c>
      <c r="R113" s="200"/>
      <c r="S113" s="140" t="s">
        <v>87</v>
      </c>
      <c r="T113" s="198" t="s">
        <v>200</v>
      </c>
      <c r="U113" s="185" t="n">
        <v>4</v>
      </c>
      <c r="V113" s="185"/>
      <c r="W113" s="168"/>
      <c r="X113" s="186" t="n">
        <f aca="false">IF(OR($D113=X$68,$D113=X$69,$D113=X$70,$D113=X$71),$F113,0)+IF(OR($L113=X$68,$L113=X$69,$L113=X$70,$L113=X$71),$N113,0)+IF(OR($S113=X$68,$S113=X$69,$S113=X$70,$S113=X$71),$U113,0)</f>
        <v>0</v>
      </c>
      <c r="Y113" s="186" t="n">
        <f aca="false">IF(OR($D113=Y$68,$D113=Y$69,$D113=Y$70,$D113=Y$71),$F113,0)+IF(OR($L113=Y$68,$L113=Y$69,$L113=Y$70,$L113=Y$71),$N113,0)+IF(OR($S113=Y$68,$S113=Y$69,$S113=Y$70,$S113=Y$71),$U113,0)</f>
        <v>4</v>
      </c>
      <c r="Z113" s="186" t="n">
        <f aca="false">IF(OR($D113=Z$68,$D113=Z$69,$D113=Z$70,$D113=Z$71),$F113,0)+IF(OR($L113=Z$68,$L113=Z$69,$L113=Z$70,$L113=Z$71),$N113,0)+IF(OR($S113=Z$68,$S113=Z$69,$S113=Z$70,$S113=Z$71),$U113,0)</f>
        <v>0</v>
      </c>
      <c r="AA113" s="186" t="n">
        <f aca="false">IF(OR($D113=AA$68,$D113=AA$69,$D113=AA$70,$D113=AA$71),$F113,0)+IF(OR($L113=AA$68,$L113=AA$69,$L113=AA$70,$L113=AA$71),$N113,0)+IF(OR($S113=AA$68,$S113=AA$69,$S113=AA$70,$S113=AA$71),$U113,0)</f>
        <v>0</v>
      </c>
      <c r="AB113" s="186" t="n">
        <f aca="false">IF(OR($D113=AB$68,$D113=AB$69,$D113=AB$70,$D113=AB$71),$F113,0)+IF(OR($L113=AB$68,$L113=AB$69,$L113=AB$70,$L113=AB$71),$N113,0)+IF(OR($S113=AB$68,$S113=AB$69,$S113=AB$70,$S113=AB$71),$U113,0)</f>
        <v>0</v>
      </c>
      <c r="AC113" s="186" t="n">
        <f aca="false">IF(OR($D113=AC$68,$D113=AC$69,$D113=AC$70,$D113=AC$71),$F113,0)+IF(OR($L113=AC$68,$L113=AC$69,$L113=AC$70,$L113=AC$71),$N113,0)+IF(OR($S113=AC$68,$S113=AC$69,$S113=AC$70,$S113=AC$71),$U113,0)</f>
        <v>0</v>
      </c>
      <c r="AD113" s="186" t="n">
        <f aca="false">IF(OR($D113=AD$68,$D113=AD$69,$D113=AD$70,$D113=AD$71),$F113,0)+IF(OR($L113=AD$68,$L113=AD$69,$L113=AD$70,$L113=AD$71),$N113,0)+IF(OR($S113=AD$68,$S113=AD$69,$S113=AD$70,$S113=AD$71),$U113,0)</f>
        <v>0</v>
      </c>
      <c r="AE113" s="194"/>
    </row>
    <row r="114" customFormat="false" ht="14.65" hidden="false" customHeight="true" outlineLevel="0" collapsed="false">
      <c r="A114" s="171"/>
      <c r="B114" s="182" t="str">
        <f aca="false">IF(D114=0,"",INDEX(Womens_team_declarations,MATCH(A$113,Events_women,0),MATCH(D114,women_short_codes,0)))</f>
        <v>Caroline Wood</v>
      </c>
      <c r="C114" s="183" t="str">
        <f aca="false">IF(D114=0,"",INDEX(abbr_names,MATCH(D114,women_short_codes,0)))</f>
        <v>A80</v>
      </c>
      <c r="D114" s="140" t="n">
        <v>20</v>
      </c>
      <c r="E114" s="198" t="s">
        <v>201</v>
      </c>
      <c r="F114" s="185" t="n">
        <f aca="false">$W114</f>
        <v>6</v>
      </c>
      <c r="G114" s="176"/>
      <c r="H114" s="177"/>
      <c r="I114" s="171"/>
      <c r="J114" s="182" t="str">
        <f aca="false">IF(L114=0,"",INDEX(Womens_team_declarations,MATCH(I$113,Events_women,0),MATCH(L114,women_short_codes,0)))</f>
        <v>Nicky Yeates</v>
      </c>
      <c r="K114" s="183" t="str">
        <f aca="false">IF(L114=0,"",INDEX(abbr_names,MATCH(L114,women_short_codes,0)))</f>
        <v>A80</v>
      </c>
      <c r="L114" s="140" t="n">
        <v>30</v>
      </c>
      <c r="M114" s="198" t="s">
        <v>202</v>
      </c>
      <c r="N114" s="185" t="n">
        <f aca="false">$W114</f>
        <v>6</v>
      </c>
      <c r="O114" s="176"/>
      <c r="P114" s="171"/>
      <c r="Q114" s="200" t="str">
        <f aca="false">IF(S114=0,"",INDEX(Womens_team_declarations,MATCH(P$106,Events_women,0)+3,MATCH(S114,women_short_codes,0)+2))</f>
        <v/>
      </c>
      <c r="R114" s="200"/>
      <c r="S114" s="201"/>
      <c r="T114" s="202"/>
      <c r="U114" s="185"/>
      <c r="V114" s="185"/>
      <c r="W114" s="168" t="n">
        <v>6</v>
      </c>
      <c r="X114" s="186" t="n">
        <f aca="false">IF(OR($D114=X$68,$D114=X$69,$D114=X$70,$D114=X$71),$F114,0)+IF(OR($L114=X$68,$L114=X$69,$L114=X$70,$L114=X$71),$N114,0)+IF(OR($S114=X$68,$S114=X$69,$S114=X$70,$S114=X$71),$U114,0)</f>
        <v>12</v>
      </c>
      <c r="Y114" s="186" t="n">
        <f aca="false">IF(OR($D114=Y$68,$D114=Y$69,$D114=Y$70,$D114=Y$71),$F114,0)+IF(OR($L114=Y$68,$L114=Y$69,$L114=Y$70,$L114=Y$71),$N114,0)+IF(OR($S114=Y$68,$S114=Y$69,$S114=Y$70,$S114=Y$71),$U114,0)</f>
        <v>0</v>
      </c>
      <c r="Z114" s="186" t="n">
        <f aca="false">IF(OR($D114=Z$68,$D114=Z$69,$D114=Z$70,$D114=Z$71),$F114,0)+IF(OR($L114=Z$68,$L114=Z$69,$L114=Z$70,$L114=Z$71),$N114,0)+IF(OR($S114=Z$68,$S114=Z$69,$S114=Z$70,$S114=Z$71),$U114,0)</f>
        <v>0</v>
      </c>
      <c r="AA114" s="186" t="n">
        <f aca="false">IF(OR($D114=AA$68,$D114=AA$69,$D114=AA$70,$D114=AA$71),$F114,0)+IF(OR($L114=AA$68,$L114=AA$69,$L114=AA$70,$L114=AA$71),$N114,0)+IF(OR($S114=AA$68,$S114=AA$69,$S114=AA$70,$S114=AA$71),$U114,0)</f>
        <v>0</v>
      </c>
      <c r="AB114" s="186" t="n">
        <f aca="false">IF(OR($D114=AB$68,$D114=AB$69,$D114=AB$70,$D114=AB$71),$F114,0)+IF(OR($L114=AB$68,$L114=AB$69,$L114=AB$70,$L114=AB$71),$N114,0)+IF(OR($S114=AB$68,$S114=AB$69,$S114=AB$70,$S114=AB$71),$U114,0)</f>
        <v>0</v>
      </c>
      <c r="AC114" s="186" t="n">
        <f aca="false">IF(OR($D114=AC$68,$D114=AC$69,$D114=AC$70,$D114=AC$71),$F114,0)+IF(OR($L114=AC$68,$L114=AC$69,$L114=AC$70,$L114=AC$71),$N114,0)+IF(OR($S114=AC$68,$S114=AC$69,$S114=AC$70,$S114=AC$71),$U114,0)</f>
        <v>0</v>
      </c>
      <c r="AD114" s="186" t="n">
        <f aca="false">IF(OR($D114=AD$68,$D114=AD$69,$D114=AD$70,$D114=AD$71),$F114,0)+IF(OR($L114=AD$68,$L114=AD$69,$L114=AD$70,$L114=AD$71),$N114,0)+IF(OR($S114=AD$68,$S114=AD$69,$S114=AD$70,$S114=AD$71),$U114,0)</f>
        <v>0</v>
      </c>
      <c r="AE114" s="168"/>
    </row>
    <row r="115" customFormat="false" ht="14.65" hidden="false" customHeight="true" outlineLevel="0" collapsed="false">
      <c r="A115" s="171"/>
      <c r="B115" s="182" t="str">
        <f aca="false">IF(D115=0,"",INDEX(Womens_team_declarations,MATCH(A$113,Events_women,0),MATCH(D115,women_short_codes,0)))</f>
        <v>Mary Sanderson</v>
      </c>
      <c r="C115" s="183" t="str">
        <f aca="false">IF(D115=0,"",INDEX(abbr_names,MATCH(D115,women_short_codes,0)))</f>
        <v>HAC</v>
      </c>
      <c r="D115" s="140" t="n">
        <v>26</v>
      </c>
      <c r="E115" s="198" t="s">
        <v>203</v>
      </c>
      <c r="F115" s="185" t="n">
        <f aca="false">$W115</f>
        <v>5</v>
      </c>
      <c r="G115" s="176"/>
      <c r="H115" s="177"/>
      <c r="I115" s="171"/>
      <c r="J115" s="182" t="str">
        <f aca="false">IF(L115=0,"",INDEX(Womens_team_declarations,MATCH(I$113,Events_women,0),MATCH(L115,women_short_codes,0)))</f>
        <v>Karin Divall</v>
      </c>
      <c r="K115" s="183" t="str">
        <f aca="false">IF(L115=0,"",INDEX(abbr_names,MATCH(L115,women_short_codes,0)))</f>
        <v>HHH</v>
      </c>
      <c r="L115" s="140" t="n">
        <v>37</v>
      </c>
      <c r="M115" s="198" t="s">
        <v>204</v>
      </c>
      <c r="N115" s="185" t="n">
        <f aca="false">$W115</f>
        <v>5</v>
      </c>
      <c r="O115" s="176"/>
      <c r="P115" s="171"/>
      <c r="Q115" s="200" t="str">
        <f aca="false">IF(S115=0,"",INDEX(Womens_team_declarations,MATCH(P$106,Events_women,0)+3,MATCH(S115,women_short_codes,0)+2))</f>
        <v/>
      </c>
      <c r="R115" s="200"/>
      <c r="S115" s="201"/>
      <c r="T115" s="202"/>
      <c r="U115" s="185"/>
      <c r="V115" s="185"/>
      <c r="W115" s="168" t="n">
        <v>5</v>
      </c>
      <c r="X115" s="186" t="n">
        <f aca="false">IF(OR($D115=X$68,$D115=X$69,$D115=X$70,$D115=X$71),$F115,0)+IF(OR($L115=X$68,$L115=X$69,$L115=X$70,$L115=X$71),$N115,0)+IF(OR($S115=X$68,$S115=X$69,$S115=X$70,$S115=X$71),$U115,0)</f>
        <v>0</v>
      </c>
      <c r="Y115" s="186" t="n">
        <f aca="false">IF(OR($D115=Y$68,$D115=Y$69,$D115=Y$70,$D115=Y$71),$F115,0)+IF(OR($L115=Y$68,$L115=Y$69,$L115=Y$70,$L115=Y$71),$N115,0)+IF(OR($S115=Y$68,$S115=Y$69,$S115=Y$70,$S115=Y$71),$U115,0)</f>
        <v>0</v>
      </c>
      <c r="Z115" s="186" t="n">
        <f aca="false">IF(OR($D115=Z$68,$D115=Z$69,$D115=Z$70,$D115=Z$71),$F115,0)+IF(OR($L115=Z$68,$L115=Z$69,$L115=Z$70,$L115=Z$71),$N115,0)+IF(OR($S115=Z$68,$S115=Z$69,$S115=Z$70,$S115=Z$71),$U115,0)</f>
        <v>0</v>
      </c>
      <c r="AA115" s="186" t="n">
        <f aca="false">IF(OR($D115=AA$68,$D115=AA$69,$D115=AA$70,$D115=AA$71),$F115,0)+IF(OR($L115=AA$68,$L115=AA$69,$L115=AA$70,$L115=AA$71),$N115,0)+IF(OR($S115=AA$68,$S115=AA$69,$S115=AA$70,$S115=AA$71),$U115,0)</f>
        <v>0</v>
      </c>
      <c r="AB115" s="186" t="n">
        <f aca="false">IF(OR($D115=AB$68,$D115=AB$69,$D115=AB$70,$D115=AB$71),$F115,0)+IF(OR($L115=AB$68,$L115=AB$69,$L115=AB$70,$L115=AB$71),$N115,0)+IF(OR($S115=AB$68,$S115=AB$69,$S115=AB$70,$S115=AB$71),$U115,0)</f>
        <v>5</v>
      </c>
      <c r="AC115" s="186" t="n">
        <f aca="false">IF(OR($D115=AC$68,$D115=AC$69,$D115=AC$70,$D115=AC$71),$F115,0)+IF(OR($L115=AC$68,$L115=AC$69,$L115=AC$70,$L115=AC$71),$N115,0)+IF(OR($S115=AC$68,$S115=AC$69,$S115=AC$70,$S115=AC$71),$U115,0)</f>
        <v>5</v>
      </c>
      <c r="AD115" s="186" t="n">
        <f aca="false">IF(OR($D115=AD$68,$D115=AD$69,$D115=AD$70,$D115=AD$71),$F115,0)+IF(OR($L115=AD$68,$L115=AD$69,$L115=AD$70,$L115=AD$71),$N115,0)+IF(OR($S115=AD$68,$S115=AD$69,$S115=AD$70,$S115=AD$71),$U115,0)</f>
        <v>0</v>
      </c>
      <c r="AE115" s="168"/>
    </row>
    <row r="116" customFormat="false" ht="14.65" hidden="false" customHeight="true" outlineLevel="0" collapsed="false">
      <c r="A116" s="171"/>
      <c r="B116" s="182" t="str">
        <f aca="false">IF(D116=0,"",INDEX(Womens_team_declarations,MATCH(A$113,Events_women,0),MATCH(D116,women_short_codes,0)))</f>
        <v>Jeanette Kenneally</v>
      </c>
      <c r="C116" s="183" t="str">
        <f aca="false">IF(D116=0,"",INDEX(abbr_names,MATCH(D116,women_short_codes,0)))</f>
        <v>B&amp;H</v>
      </c>
      <c r="D116" s="140" t="n">
        <v>21</v>
      </c>
      <c r="E116" s="198" t="s">
        <v>205</v>
      </c>
      <c r="F116" s="185" t="n">
        <f aca="false">$W116</f>
        <v>4</v>
      </c>
      <c r="G116" s="176"/>
      <c r="H116" s="177"/>
      <c r="I116" s="171"/>
      <c r="J116" s="182" t="str">
        <f aca="false">IF(L116=0,"",INDEX(Womens_team_declarations,MATCH(I$113,Events_women,0),MATCH(L116,women_short_codes,0)))</f>
        <v>Judith Carder</v>
      </c>
      <c r="K116" s="183" t="str">
        <f aca="false">IF(L116=0,"",INDEX(abbr_names,MATCH(L116,women_short_codes,0)))</f>
        <v>B&amp;H</v>
      </c>
      <c r="L116" s="140" t="n">
        <v>31</v>
      </c>
      <c r="M116" s="198" t="s">
        <v>206</v>
      </c>
      <c r="N116" s="185" t="n">
        <f aca="false">$W116</f>
        <v>4</v>
      </c>
      <c r="O116" s="176"/>
      <c r="P116" s="192"/>
      <c r="Q116" s="203" t="str">
        <f aca="false">IF(S116=0,"",INDEX(Womens_team_declarations,MATCH(P$106,Events_women,0)+3,MATCH(S116,women_short_codes,0)+2))</f>
        <v>Cara Maker, Sue Keen, Felicity Webster &amp; Helen O’Sullivan</v>
      </c>
      <c r="R116" s="203"/>
      <c r="S116" s="140" t="s">
        <v>91</v>
      </c>
      <c r="T116" s="198" t="s">
        <v>207</v>
      </c>
      <c r="U116" s="185" t="n">
        <v>3</v>
      </c>
      <c r="V116" s="185"/>
      <c r="W116" s="168" t="n">
        <v>4</v>
      </c>
      <c r="X116" s="186" t="n">
        <f aca="false">IF(OR($D116=X$68,$D116=X$69,$D116=X$70,$D116=X$71),$F116,0)+IF(OR($L116=X$68,$L116=X$69,$L116=X$70,$L116=X$71),$N116,0)+IF(OR($S116=X$68,$S116=X$69,$S116=X$70,$S116=X$71),$U116,0)</f>
        <v>0</v>
      </c>
      <c r="Y116" s="186" t="n">
        <f aca="false">IF(OR($D116=Y$68,$D116=Y$69,$D116=Y$70,$D116=Y$71),$F116,0)+IF(OR($L116=Y$68,$L116=Y$69,$L116=Y$70,$L116=Y$71),$N116,0)+IF(OR($S116=Y$68,$S116=Y$69,$S116=Y$70,$S116=Y$71),$U116,0)</f>
        <v>8</v>
      </c>
      <c r="Z116" s="186" t="n">
        <f aca="false">IF(OR($D116=Z$68,$D116=Z$69,$D116=Z$70,$D116=Z$71),$F116,0)+IF(OR($L116=Z$68,$L116=Z$69,$L116=Z$70,$L116=Z$71),$N116,0)+IF(OR($S116=Z$68,$S116=Z$69,$S116=Z$70,$S116=Z$71),$U116,0)</f>
        <v>3</v>
      </c>
      <c r="AA116" s="186" t="n">
        <f aca="false">IF(OR($D116=AA$68,$D116=AA$69,$D116=AA$70,$D116=AA$71),$F116,0)+IF(OR($L116=AA$68,$L116=AA$69,$L116=AA$70,$L116=AA$71),$N116,0)+IF(OR($S116=AA$68,$S116=AA$69,$S116=AA$70,$S116=AA$71),$U116,0)</f>
        <v>0</v>
      </c>
      <c r="AB116" s="186" t="n">
        <f aca="false">IF(OR($D116=AB$68,$D116=AB$69,$D116=AB$70,$D116=AB$71),$F116,0)+IF(OR($L116=AB$68,$L116=AB$69,$L116=AB$70,$L116=AB$71),$N116,0)+IF(OR($S116=AB$68,$S116=AB$69,$S116=AB$70,$S116=AB$71),$U116,0)</f>
        <v>0</v>
      </c>
      <c r="AC116" s="186" t="n">
        <f aca="false">IF(OR($D116=AC$68,$D116=AC$69,$D116=AC$70,$D116=AC$71),$F116,0)+IF(OR($L116=AC$68,$L116=AC$69,$L116=AC$70,$L116=AC$71),$N116,0)+IF(OR($S116=AC$68,$S116=AC$69,$S116=AC$70,$S116=AC$71),$U116,0)</f>
        <v>0</v>
      </c>
      <c r="AD116" s="186" t="n">
        <f aca="false">IF(OR($D116=AD$68,$D116=AD$69,$D116=AD$70,$D116=AD$71),$F116,0)+IF(OR($L116=AD$68,$L116=AD$69,$L116=AD$70,$L116=AD$71),$N116,0)+IF(OR($S116=AD$68,$S116=AD$69,$S116=AD$70,$S116=AD$71),$U116,0)</f>
        <v>0</v>
      </c>
      <c r="AE116" s="168"/>
    </row>
    <row r="117" customFormat="false" ht="14.65" hidden="false" customHeight="true" outlineLevel="0" collapsed="false">
      <c r="A117" s="171"/>
      <c r="B117" s="182" t="str">
        <f aca="false">IF(D117=0,"",INDEX(Womens_team_declarations,MATCH(A$113,Events_women,0),MATCH(D117,women_short_codes,0)))</f>
        <v>Jac Barnes</v>
      </c>
      <c r="C117" s="183" t="str">
        <f aca="false">IF(D117=0,"",INDEX(abbr_names,MATCH(D117,women_short_codes,0)))</f>
        <v>HHH</v>
      </c>
      <c r="D117" s="140" t="n">
        <v>27</v>
      </c>
      <c r="E117" s="198" t="s">
        <v>208</v>
      </c>
      <c r="F117" s="185" t="n">
        <f aca="false">$W117</f>
        <v>3</v>
      </c>
      <c r="G117" s="176"/>
      <c r="H117" s="177"/>
      <c r="I117" s="171"/>
      <c r="J117" s="182" t="str">
        <f aca="false">IF(L117=0,"",INDEX(Womens_team_declarations,MATCH(I$113,Events_women,0),MATCH(L117,women_short_codes,0)))</f>
        <v>Frances Burnham</v>
      </c>
      <c r="K117" s="183" t="str">
        <f aca="false">IF(L117=0,"",INDEX(abbr_names,MATCH(L117,women_short_codes,0)))</f>
        <v>HAC</v>
      </c>
      <c r="L117" s="140" t="n">
        <v>36</v>
      </c>
      <c r="M117" s="198" t="s">
        <v>209</v>
      </c>
      <c r="N117" s="185" t="n">
        <f aca="false">$W117</f>
        <v>3</v>
      </c>
      <c r="O117" s="176"/>
      <c r="P117" s="192"/>
      <c r="Q117" s="203"/>
      <c r="R117" s="203"/>
      <c r="S117" s="204"/>
      <c r="T117" s="205"/>
      <c r="U117" s="185"/>
      <c r="V117" s="185"/>
      <c r="W117" s="168" t="n">
        <v>3</v>
      </c>
      <c r="X117" s="186" t="n">
        <f aca="false">IF(OR($D117=X$68,$D117=X$69,$D117=X$70,$D117=X$71),$F117,0)+IF(OR($L117=X$68,$L117=X$69,$L117=X$70,$L117=X$71),$N117,0)+IF(OR($S117=X$68,$S117=X$69,$S117=X$70,$S117=X$71),$U117,0)</f>
        <v>0</v>
      </c>
      <c r="Y117" s="186" t="n">
        <f aca="false">IF(OR($D117=Y$68,$D117=Y$69,$D117=Y$70,$D117=Y$71),$F117,0)+IF(OR($L117=Y$68,$L117=Y$69,$L117=Y$70,$L117=Y$71),$N117,0)+IF(OR($S117=Y$68,$S117=Y$69,$S117=Y$70,$S117=Y$71),$U117,0)</f>
        <v>0</v>
      </c>
      <c r="Z117" s="186" t="n">
        <f aca="false">IF(OR($D117=Z$68,$D117=Z$69,$D117=Z$70,$D117=Z$71),$F117,0)+IF(OR($L117=Z$68,$L117=Z$69,$L117=Z$70,$L117=Z$71),$N117,0)+IF(OR($S117=Z$68,$S117=Z$69,$S117=Z$70,$S117=Z$71),$U117,0)</f>
        <v>0</v>
      </c>
      <c r="AA117" s="186" t="n">
        <f aca="false">IF(OR($D117=AA$68,$D117=AA$69,$D117=AA$70,$D117=AA$71),$F117,0)+IF(OR($L117=AA$68,$L117=AA$69,$L117=AA$70,$L117=AA$71),$N117,0)+IF(OR($S117=AA$68,$S117=AA$69,$S117=AA$70,$S117=AA$71),$U117,0)</f>
        <v>0</v>
      </c>
      <c r="AB117" s="186" t="n">
        <f aca="false">IF(OR($D117=AB$68,$D117=AB$69,$D117=AB$70,$D117=AB$71),$F117,0)+IF(OR($L117=AB$68,$L117=AB$69,$L117=AB$70,$L117=AB$71),$N117,0)+IF(OR($S117=AB$68,$S117=AB$69,$S117=AB$70,$S117=AB$71),$U117,0)</f>
        <v>3</v>
      </c>
      <c r="AC117" s="186" t="n">
        <f aca="false">IF(OR($D117=AC$68,$D117=AC$69,$D117=AC$70,$D117=AC$71),$F117,0)+IF(OR($L117=AC$68,$L117=AC$69,$L117=AC$70,$L117=AC$71),$N117,0)+IF(OR($S117=AC$68,$S117=AC$69,$S117=AC$70,$S117=AC$71),$U117,0)</f>
        <v>3</v>
      </c>
      <c r="AD117" s="186" t="n">
        <f aca="false">IF(OR($D117=AD$68,$D117=AD$69,$D117=AD$70,$D117=AD$71),$F117,0)+IF(OR($L117=AD$68,$L117=AD$69,$L117=AD$70,$L117=AD$71),$N117,0)+IF(OR($S117=AD$68,$S117=AD$69,$S117=AD$70,$S117=AD$71),$U117,0)</f>
        <v>0</v>
      </c>
      <c r="AE117" s="168"/>
    </row>
    <row r="118" customFormat="false" ht="14.65" hidden="false" customHeight="true" outlineLevel="0" collapsed="false">
      <c r="A118" s="171"/>
      <c r="B118" s="182" t="str">
        <f aca="false">IF(D118=0,"",INDEX(Womens_team_declarations,MATCH(A$113,Events_women,0),MATCH(D118,women_short_codes,0)))</f>
        <v/>
      </c>
      <c r="C118" s="183" t="str">
        <f aca="false">IF(D118=0,"",INDEX(abbr_names,MATCH(D118,women_short_codes,0)))</f>
        <v/>
      </c>
      <c r="D118" s="187"/>
      <c r="E118" s="188"/>
      <c r="F118" s="185" t="n">
        <f aca="false">$W118</f>
        <v>2</v>
      </c>
      <c r="G118" s="176"/>
      <c r="H118" s="177"/>
      <c r="I118" s="171"/>
      <c r="J118" s="182" t="str">
        <f aca="false">IF(L118=0,"",INDEX(Womens_team_declarations,MATCH(I$113,Events_women,0),MATCH(L118,women_short_codes,0)))</f>
        <v>Julie Chicken</v>
      </c>
      <c r="K118" s="183" t="str">
        <f aca="false">IF(L118=0,"",INDEX(abbr_names,MATCH(L118,women_short_codes,0)))</f>
        <v>E/HH</v>
      </c>
      <c r="L118" s="140" t="n">
        <v>34</v>
      </c>
      <c r="M118" s="198" t="s">
        <v>210</v>
      </c>
      <c r="N118" s="185" t="n">
        <f aca="false">$W118</f>
        <v>2</v>
      </c>
      <c r="O118" s="176"/>
      <c r="P118" s="192"/>
      <c r="Q118" s="203"/>
      <c r="R118" s="203"/>
      <c r="S118" s="204"/>
      <c r="T118" s="205"/>
      <c r="U118" s="185"/>
      <c r="V118" s="185"/>
      <c r="W118" s="168" t="n">
        <v>2</v>
      </c>
      <c r="X118" s="186" t="n">
        <f aca="false">IF(OR($D118=X$68,$D118=X$69,$D118=X$70,$D118=X$71),$F118,0)+IF(OR($L118=X$68,$L118=X$69,$L118=X$70,$L118=X$71),$N118,0)+IF(OR($S118=X$68,$S118=X$69,$S118=X$70,$S118=X$71),$U118,0)</f>
        <v>0</v>
      </c>
      <c r="Y118" s="186" t="n">
        <f aca="false">IF(OR($D118=Y$68,$D118=Y$69,$D118=Y$70,$D118=Y$71),$F118,0)+IF(OR($L118=Y$68,$L118=Y$69,$L118=Y$70,$L118=Y$71),$N118,0)+IF(OR($S118=Y$68,$S118=Y$69,$S118=Y$70,$S118=Y$71),$U118,0)</f>
        <v>0</v>
      </c>
      <c r="Z118" s="186" t="n">
        <f aca="false">IF(OR($D118=Z$68,$D118=Z$69,$D118=Z$70,$D118=Z$71),$F118,0)+IF(OR($L118=Z$68,$L118=Z$69,$L118=Z$70,$L118=Z$71),$N118,0)+IF(OR($S118=Z$68,$S118=Z$69,$S118=Z$70,$S118=Z$71),$U118,0)</f>
        <v>2</v>
      </c>
      <c r="AA118" s="186" t="n">
        <f aca="false">IF(OR($D118=AA$68,$D118=AA$69,$D118=AA$70,$D118=AA$71),$F118,0)+IF(OR($L118=AA$68,$L118=AA$69,$L118=AA$70,$L118=AA$71),$N118,0)+IF(OR($S118=AA$68,$S118=AA$69,$S118=AA$70,$S118=AA$71),$U118,0)</f>
        <v>0</v>
      </c>
      <c r="AB118" s="186" t="n">
        <f aca="false">IF(OR($D118=AB$68,$D118=AB$69,$D118=AB$70,$D118=AB$71),$F118,0)+IF(OR($L118=AB$68,$L118=AB$69,$L118=AB$70,$L118=AB$71),$N118,0)+IF(OR($S118=AB$68,$S118=AB$69,$S118=AB$70,$S118=AB$71),$U118,0)</f>
        <v>0</v>
      </c>
      <c r="AC118" s="186" t="n">
        <f aca="false">IF(OR($D118=AC$68,$D118=AC$69,$D118=AC$70,$D118=AC$71),$F118,0)+IF(OR($L118=AC$68,$L118=AC$69,$L118=AC$70,$L118=AC$71),$N118,0)+IF(OR($S118=AC$68,$S118=AC$69,$S118=AC$70,$S118=AC$71),$U118,0)</f>
        <v>0</v>
      </c>
      <c r="AD118" s="186" t="n">
        <f aca="false">IF(OR($D118=AD$68,$D118=AD$69,$D118=AD$70,$D118=AD$71),$F118,0)+IF(OR($L118=AD$68,$L118=AD$69,$L118=AD$70,$L118=AD$71),$N118,0)+IF(OR($S118=AD$68,$S118=AD$69,$S118=AD$70,$S118=AD$71),$U118,0)</f>
        <v>0</v>
      </c>
      <c r="AE118" s="168"/>
    </row>
    <row r="119" customFormat="false" ht="14.65" hidden="false" customHeight="true" outlineLevel="0" collapsed="false">
      <c r="A119" s="171"/>
      <c r="B119" s="182" t="str">
        <f aca="false">IF(D119=0,"",INDEX(Womens_team_declarations,MATCH(A$113,Events_women,0),MATCH(D119,women_short_codes,0)))</f>
        <v/>
      </c>
      <c r="C119" s="183" t="str">
        <f aca="false">IF(D119=0,"",INDEX(abbr_names,MATCH(D119,women_short_codes,0)))</f>
        <v/>
      </c>
      <c r="D119" s="187"/>
      <c r="E119" s="188"/>
      <c r="F119" s="185" t="n">
        <f aca="false">$W119</f>
        <v>1</v>
      </c>
      <c r="G119" s="176"/>
      <c r="H119" s="177"/>
      <c r="I119" s="171"/>
      <c r="J119" s="182" t="str">
        <f aca="false">IF(L119=0,"",INDEX(Womens_team_declarations,MATCH(I$113,Events_women,0),MATCH(L119,women_short_codes,0)))</f>
        <v/>
      </c>
      <c r="K119" s="183" t="str">
        <f aca="false">IF(L119=0,"",INDEX(abbr_names,MATCH(L119,women_short_codes,0)))</f>
        <v/>
      </c>
      <c r="L119" s="187"/>
      <c r="M119" s="188"/>
      <c r="N119" s="185" t="n">
        <f aca="false">$W119</f>
        <v>1</v>
      </c>
      <c r="O119" s="176"/>
      <c r="P119" s="192"/>
      <c r="Q119" s="200" t="str">
        <f aca="false">IF($S119=0,"",INDEX('Team Declaration'!$C$23:$BF$34,MATCH($P$106,'Team Declaration'!$B$23:$B$34,0)+3,MATCH(LEFT($S119,1),'Team Declaration'!$C$21:$BF$21,0)+2))</f>
        <v>Jo Buckley, Helen Diack, Becky Trotman &amp; Jac Barnes</v>
      </c>
      <c r="R119" s="200"/>
      <c r="S119" s="140" t="s">
        <v>95</v>
      </c>
      <c r="T119" s="198" t="s">
        <v>211</v>
      </c>
      <c r="U119" s="185" t="n">
        <v>2</v>
      </c>
      <c r="V119" s="185"/>
      <c r="W119" s="168" t="n">
        <v>1</v>
      </c>
      <c r="X119" s="186" t="n">
        <f aca="false">IF(OR($D119=X$68,$D119=X$69,$D119=X$70,$D119=X$71),$F119,0)+IF(OR($L119=X$68,$L119=X$69,$L119=X$70,$L119=X$71),$N119,0)+IF(OR($S119=X$68,$S119=X$69,$S119=X$70,$S119=X$71),$U119,0)</f>
        <v>0</v>
      </c>
      <c r="Y119" s="186" t="n">
        <f aca="false">IF(OR($D119=Y$68,$D119=Y$69,$D119=Y$70,$D119=Y$71),$F119,0)+IF(OR($L119=Y$68,$L119=Y$69,$L119=Y$70,$L119=Y$71),$N119,0)+IF(OR($S119=Y$68,$S119=Y$69,$S119=Y$70,$S119=Y$71),$U119,0)</f>
        <v>0</v>
      </c>
      <c r="Z119" s="186" t="n">
        <f aca="false">IF(OR($D119=Z$68,$D119=Z$69,$D119=Z$70,$D119=Z$71),$F119,0)+IF(OR($L119=Z$68,$L119=Z$69,$L119=Z$70,$L119=Z$71),$N119,0)+IF(OR($S119=Z$68,$S119=Z$69,$S119=Z$70,$S119=Z$71),$U119,0)</f>
        <v>0</v>
      </c>
      <c r="AA119" s="186" t="n">
        <f aca="false">IF(OR($D119=AA$68,$D119=AA$69,$D119=AA$70,$D119=AA$71),$F119,0)+IF(OR($L119=AA$68,$L119=AA$69,$L119=AA$70,$L119=AA$71),$N119,0)+IF(OR($S119=AA$68,$S119=AA$69,$S119=AA$70,$S119=AA$71),$U119,0)</f>
        <v>0</v>
      </c>
      <c r="AB119" s="186" t="n">
        <f aca="false">IF(OR($D119=AB$68,$D119=AB$69,$D119=AB$70,$D119=AB$71),$F119,0)+IF(OR($L119=AB$68,$L119=AB$69,$L119=AB$70,$L119=AB$71),$N119,0)+IF(OR($S119=AB$68,$S119=AB$69,$S119=AB$70,$S119=AB$71),$U119,0)</f>
        <v>2</v>
      </c>
      <c r="AC119" s="186" t="n">
        <f aca="false">IF(OR($D119=AC$68,$D119=AC$69,$D119=AC$70,$D119=AC$71),$F119,0)+IF(OR($L119=AC$68,$L119=AC$69,$L119=AC$70,$L119=AC$71),$N119,0)+IF(OR($S119=AC$68,$S119=AC$69,$S119=AC$70,$S119=AC$71),$U119,0)</f>
        <v>0</v>
      </c>
      <c r="AD119" s="186" t="n">
        <f aca="false">IF(OR($D119=AD$68,$D119=AD$69,$D119=AD$70,$D119=AD$71),$F119,0)+IF(OR($L119=AD$68,$L119=AD$69,$L119=AD$70,$L119=AD$71),$N119,0)+IF(OR($S119=AD$68,$S119=AD$69,$S119=AD$70,$S119=AD$71),$U119,0)</f>
        <v>0</v>
      </c>
      <c r="AE119" s="168"/>
    </row>
    <row r="120" customFormat="false" ht="14.65" hidden="false" customHeight="true" outlineLevel="0" collapsed="false">
      <c r="A120" s="172" t="str">
        <f aca="false">'Team Declaration'!$B23</f>
        <v>Hammer</v>
      </c>
      <c r="B120" s="171"/>
      <c r="C120" s="175" t="s">
        <v>11</v>
      </c>
      <c r="D120" s="173"/>
      <c r="E120" s="193"/>
      <c r="F120" s="185" t="n">
        <f aca="false">$W120</f>
        <v>0</v>
      </c>
      <c r="G120" s="176"/>
      <c r="H120" s="177"/>
      <c r="I120" s="172" t="str">
        <f aca="false">'Team Declaration'!$B23</f>
        <v>Hammer</v>
      </c>
      <c r="J120" s="173"/>
      <c r="K120" s="175" t="s">
        <v>26</v>
      </c>
      <c r="L120" s="173"/>
      <c r="M120" s="193"/>
      <c r="N120" s="185" t="n">
        <f aca="false">$W120</f>
        <v>0</v>
      </c>
      <c r="O120" s="176"/>
      <c r="P120" s="192"/>
      <c r="Q120" s="200"/>
      <c r="R120" s="200"/>
      <c r="S120" s="204"/>
      <c r="T120" s="205"/>
      <c r="U120" s="185"/>
      <c r="V120" s="185"/>
      <c r="W120" s="168"/>
      <c r="X120" s="186" t="n">
        <f aca="false">IF(OR($D120=X$68,$D120=X$69,$D120=X$70,$D120=X$71),$F120,0)+IF(OR($L120=X$68,$L120=X$69,$L120=X$70,$L120=X$71),$N120,0)+IF(OR($S120=X$68,$S120=X$69,$S120=X$70,$S120=X$71),$U120,0)</f>
        <v>0</v>
      </c>
      <c r="Y120" s="186" t="n">
        <f aca="false">IF(OR($D120=Y$68,$D120=Y$69,$D120=Y$70,$D120=Y$71),$F120,0)+IF(OR($L120=Y$68,$L120=Y$69,$L120=Y$70,$L120=Y$71),$N120,0)+IF(OR($S120=Y$68,$S120=Y$69,$S120=Y$70,$S120=Y$71),$U120,0)</f>
        <v>0</v>
      </c>
      <c r="Z120" s="186" t="n">
        <f aca="false">IF(OR($D120=Z$68,$D120=Z$69,$D120=Z$70,$D120=Z$71),$F120,0)+IF(OR($L120=Z$68,$L120=Z$69,$L120=Z$70,$L120=Z$71),$N120,0)+IF(OR($S120=Z$68,$S120=Z$69,$S120=Z$70,$S120=Z$71),$U120,0)</f>
        <v>0</v>
      </c>
      <c r="AA120" s="186" t="n">
        <f aca="false">IF(OR($D120=AA$68,$D120=AA$69,$D120=AA$70,$D120=AA$71),$F120,0)+IF(OR($L120=AA$68,$L120=AA$69,$L120=AA$70,$L120=AA$71),$N120,0)+IF(OR($S120=AA$68,$S120=AA$69,$S120=AA$70,$S120=AA$71),$U120,0)</f>
        <v>0</v>
      </c>
      <c r="AB120" s="186" t="n">
        <f aca="false">IF(OR($D120=AB$68,$D120=AB$69,$D120=AB$70,$D120=AB$71),$F120,0)+IF(OR($L120=AB$68,$L120=AB$69,$L120=AB$70,$L120=AB$71),$N120,0)+IF(OR($S120=AB$68,$S120=AB$69,$S120=AB$70,$S120=AB$71),$U120,0)</f>
        <v>0</v>
      </c>
      <c r="AC120" s="186" t="n">
        <f aca="false">IF(OR($D120=AC$68,$D120=AC$69,$D120=AC$70,$D120=AC$71),$F120,0)+IF(OR($L120=AC$68,$L120=AC$69,$L120=AC$70,$L120=AC$71),$N120,0)+IF(OR($S120=AC$68,$S120=AC$69,$S120=AC$70,$S120=AC$71),$U120,0)</f>
        <v>0</v>
      </c>
      <c r="AD120" s="186" t="n">
        <f aca="false">IF(OR($D120=AD$68,$D120=AD$69,$D120=AD$70,$D120=AD$71),$F120,0)+IF(OR($L120=AD$68,$L120=AD$69,$L120=AD$70,$L120=AD$71),$N120,0)+IF(OR($S120=AD$68,$S120=AD$69,$S120=AD$70,$S120=AD$71),$U120,0)</f>
        <v>0</v>
      </c>
      <c r="AE120" s="168"/>
    </row>
    <row r="121" customFormat="false" ht="14.65" hidden="false" customHeight="true" outlineLevel="0" collapsed="false">
      <c r="A121" s="171"/>
      <c r="B121" s="182" t="str">
        <f aca="false">IF(D121=0,"",INDEX(Womens_team_declarations,MATCH(A$120,Events_women,0),MATCH(D121,women_short_codes,0)))</f>
        <v>Sarah Hewitt</v>
      </c>
      <c r="C121" s="183" t="str">
        <f aca="false">IF(D121=0,"",INDEX(abbr_names,MATCH(D121,women_short_codes,0)))</f>
        <v>B&amp;H</v>
      </c>
      <c r="D121" s="140" t="s">
        <v>87</v>
      </c>
      <c r="E121" s="184" t="n">
        <v>31.54</v>
      </c>
      <c r="F121" s="185" t="n">
        <f aca="false">$W121</f>
        <v>6</v>
      </c>
      <c r="G121" s="176"/>
      <c r="H121" s="177"/>
      <c r="I121" s="171"/>
      <c r="J121" s="182" t="str">
        <f aca="false">IF(L121=0,"",INDEX(Womens_team_declarations,MATCH(I$120,Events_women,0),MATCH(L121,women_short_codes,0)))</f>
        <v>Tracey Brockbank</v>
      </c>
      <c r="K121" s="183" t="str">
        <f aca="false">IF(L121=0,"",INDEX(abbr_names,MATCH(L121,women_short_codes,0)))</f>
        <v>B&amp;H</v>
      </c>
      <c r="L121" s="140" t="n">
        <v>21</v>
      </c>
      <c r="M121" s="184" t="n">
        <v>27.97</v>
      </c>
      <c r="N121" s="176" t="n">
        <v>6</v>
      </c>
      <c r="O121" s="176"/>
      <c r="P121" s="192"/>
      <c r="Q121" s="200"/>
      <c r="R121" s="200"/>
      <c r="S121" s="204"/>
      <c r="T121" s="205"/>
      <c r="U121" s="185"/>
      <c r="V121" s="185"/>
      <c r="W121" s="168" t="n">
        <v>6</v>
      </c>
      <c r="X121" s="186" t="n">
        <f aca="false">IF(OR($D121=X$68,$D121=X$69,$D121=X$70,$D121=X$71),$F121,0)+IF(OR($L121=X$68,$L121=X$69,$L121=X$70,$L121=X$71),$N121,0)+IF(OR($S121=X$68,$S121=X$69,$S121=X$70,$S121=X$71),$U121,0)</f>
        <v>0</v>
      </c>
      <c r="Y121" s="186" t="n">
        <f aca="false">IF(OR($D121=Y$68,$D121=Y$69,$D121=Y$70,$D121=Y$71),$F121,0)+IF(OR($L121=Y$68,$L121=Y$69,$L121=Y$70,$L121=Y$71),$N121,0)+IF(OR($S121=Y$68,$S121=Y$69,$S121=Y$70,$S121=Y$71),$U121,0)</f>
        <v>12</v>
      </c>
      <c r="Z121" s="186" t="n">
        <f aca="false">IF(OR($D121=Z$68,$D121=Z$69,$D121=Z$70,$D121=Z$71),$F121,0)+IF(OR($L121=Z$68,$L121=Z$69,$L121=Z$70,$L121=Z$71),$N121,0)+IF(OR($S121=Z$68,$S121=Z$69,$S121=Z$70,$S121=Z$71),$U121,0)</f>
        <v>0</v>
      </c>
      <c r="AA121" s="186" t="n">
        <f aca="false">IF(OR($D121=AA$68,$D121=AA$69,$D121=AA$70,$D121=AA$71),$F121,0)+IF(OR($L121=AA$68,$L121=AA$69,$L121=AA$70,$L121=AA$71),$N121,0)+IF(OR($S121=AA$68,$S121=AA$69,$S121=AA$70,$S121=AA$71),$U121,0)</f>
        <v>0</v>
      </c>
      <c r="AB121" s="186" t="n">
        <f aca="false">IF(OR($D121=AB$68,$D121=AB$69,$D121=AB$70,$D121=AB$71),$F121,0)+IF(OR($L121=AB$68,$L121=AB$69,$L121=AB$70,$L121=AB$71),$N121,0)+IF(OR($S121=AB$68,$S121=AB$69,$S121=AB$70,$S121=AB$71),$U121,0)</f>
        <v>0</v>
      </c>
      <c r="AC121" s="186" t="n">
        <f aca="false">IF(OR($D121=AC$68,$D121=AC$69,$D121=AC$70,$D121=AC$71),$F121,0)+IF(OR($L121=AC$68,$L121=AC$69,$L121=AC$70,$L121=AC$71),$N121,0)+IF(OR($S121=AC$68,$S121=AC$69,$S121=AC$70,$S121=AC$71),$U121,0)</f>
        <v>0</v>
      </c>
      <c r="AD121" s="186" t="n">
        <f aca="false">IF(OR($D121=AD$68,$D121=AD$69,$D121=AD$70,$D121=AD$71),$F121,0)+IF(OR($L121=AD$68,$L121=AD$69,$L121=AD$70,$L121=AD$71),$N121,0)+IF(OR($S121=AD$68,$S121=AD$69,$S121=AD$70,$S121=AD$71),$U121,0)</f>
        <v>0</v>
      </c>
      <c r="AE121" s="168"/>
    </row>
    <row r="122" customFormat="false" ht="14.65" hidden="false" customHeight="true" outlineLevel="0" collapsed="false">
      <c r="A122" s="171"/>
      <c r="B122" s="182" t="str">
        <f aca="false">IF(D122=0,"",INDEX(Womens_team_declarations,MATCH(A$120,Events_women,0),MATCH(D122,women_short_codes,0)))</f>
        <v>Shelley Clark</v>
      </c>
      <c r="C122" s="183" t="str">
        <f aca="false">IF(D122=0,"",INDEX(abbr_names,MATCH(D122,women_short_codes,0)))</f>
        <v>HAC</v>
      </c>
      <c r="D122" s="140" t="s">
        <v>93</v>
      </c>
      <c r="E122" s="184" t="n">
        <v>18.97</v>
      </c>
      <c r="F122" s="185" t="n">
        <f aca="false">$W122</f>
        <v>5</v>
      </c>
      <c r="G122" s="176"/>
      <c r="H122" s="177"/>
      <c r="I122" s="171"/>
      <c r="J122" s="182" t="str">
        <f aca="false">IF(L122=0,"",INDEX(Womens_team_declarations,MATCH(I$120,Events_women,0),MATCH(L122,women_short_codes,0)))</f>
        <v/>
      </c>
      <c r="K122" s="183" t="str">
        <f aca="false">IF(L122=0,"",INDEX(abbr_names,MATCH(L122,women_short_codes,0)))</f>
        <v/>
      </c>
      <c r="L122" s="140"/>
      <c r="M122" s="195"/>
      <c r="N122" s="185" t="n">
        <f aca="false">$W122</f>
        <v>5</v>
      </c>
      <c r="O122" s="176"/>
      <c r="P122" s="192"/>
      <c r="Q122" s="206" t="str">
        <f aca="false">IF($S122=0,"",INDEX('Team Declaration'!$C$23:$BF$34,MATCH($P$106,'Team Declaration'!$B$23:$B$34,0)+3,MATCH(LEFT($S122,1),'Team Declaration'!$C$21:$BF$21,0)+2))</f>
        <v/>
      </c>
      <c r="R122" s="206"/>
      <c r="S122" s="207"/>
      <c r="T122" s="208"/>
      <c r="U122" s="185" t="n">
        <v>1</v>
      </c>
      <c r="V122" s="185"/>
      <c r="W122" s="168" t="n">
        <v>5</v>
      </c>
      <c r="X122" s="186" t="n">
        <f aca="false">IF(OR($D122=X$68,$D122=X$69,$D122=X$70,$D122=X$71),$F122,0)+IF(OR($L122=X$68,$L122=X$69,$L122=X$70,$L122=X$71),$N122,0)+IF(OR($S122=X$68,$S122=X$69,$S122=X$70,$S122=X$71),$U122,0)</f>
        <v>0</v>
      </c>
      <c r="Y122" s="186" t="n">
        <f aca="false">IF(OR($D122=Y$68,$D122=Y$69,$D122=Y$70,$D122=Y$71),$F122,0)+IF(OR($L122=Y$68,$L122=Y$69,$L122=Y$70,$L122=Y$71),$N122,0)+IF(OR($S122=Y$68,$S122=Y$69,$S122=Y$70,$S122=Y$71),$U122,0)</f>
        <v>0</v>
      </c>
      <c r="Z122" s="186" t="n">
        <f aca="false">IF(OR($D122=Z$68,$D122=Z$69,$D122=Z$70,$D122=Z$71),$F122,0)+IF(OR($L122=Z$68,$L122=Z$69,$L122=Z$70,$L122=Z$71),$N122,0)+IF(OR($S122=Z$68,$S122=Z$69,$S122=Z$70,$S122=Z$71),$U122,0)</f>
        <v>0</v>
      </c>
      <c r="AA122" s="186" t="n">
        <f aca="false">IF(OR($D122=AA$68,$D122=AA$69,$D122=AA$70,$D122=AA$71),$F122,0)+IF(OR($L122=AA$68,$L122=AA$69,$L122=AA$70,$L122=AA$71),$N122,0)+IF(OR($S122=AA$68,$S122=AA$69,$S122=AA$70,$S122=AA$71),$U122,0)</f>
        <v>0</v>
      </c>
      <c r="AB122" s="186" t="n">
        <f aca="false">IF(OR($D122=AB$68,$D122=AB$69,$D122=AB$70,$D122=AB$71),$F122,0)+IF(OR($L122=AB$68,$L122=AB$69,$L122=AB$70,$L122=AB$71),$N122,0)+IF(OR($S122=AB$68,$S122=AB$69,$S122=AB$70,$S122=AB$71),$U122,0)</f>
        <v>0</v>
      </c>
      <c r="AC122" s="186" t="n">
        <f aca="false">IF(OR($D122=AC$68,$D122=AC$69,$D122=AC$70,$D122=AC$71),$F122,0)+IF(OR($L122=AC$68,$L122=AC$69,$L122=AC$70,$L122=AC$71),$N122,0)+IF(OR($S122=AC$68,$S122=AC$69,$S122=AC$70,$S122=AC$71),$U122,0)</f>
        <v>5</v>
      </c>
      <c r="AD122" s="186" t="n">
        <f aca="false">IF(OR($D122=AD$68,$D122=AD$69,$D122=AD$70,$D122=AD$71),$F122,0)+IF(OR($L122=AD$68,$L122=AD$69,$L122=AD$70,$L122=AD$71),$N122,0)+IF(OR($S122=AD$68,$S122=AD$69,$S122=AD$70,$S122=AD$71),$U122,0)</f>
        <v>0</v>
      </c>
      <c r="AE122" s="168"/>
    </row>
    <row r="123" customFormat="false" ht="14.65" hidden="false" customHeight="true" outlineLevel="0" collapsed="false">
      <c r="A123" s="171"/>
      <c r="B123" s="182" t="str">
        <f aca="false">IF(D123=0,"",INDEX(Womens_team_declarations,MATCH(A$120,Events_women,0),MATCH(D123,women_short_codes,0)))</f>
        <v>Felicity Webster</v>
      </c>
      <c r="C123" s="183" t="str">
        <f aca="false">IF(D123=0,"",INDEX(abbr_names,MATCH(D123,women_short_codes,0)))</f>
        <v>E/HH</v>
      </c>
      <c r="D123" s="140" t="s">
        <v>91</v>
      </c>
      <c r="E123" s="184" t="n">
        <v>15.15</v>
      </c>
      <c r="F123" s="185" t="n">
        <f aca="false">$W123</f>
        <v>4</v>
      </c>
      <c r="G123" s="176"/>
      <c r="H123" s="177"/>
      <c r="I123" s="171"/>
      <c r="J123" s="182" t="str">
        <f aca="false">IF(L123=0,"",INDEX(Womens_team_declarations,MATCH(I$120,Events_women,0),MATCH(L123,women_short_codes,0)))</f>
        <v/>
      </c>
      <c r="K123" s="183" t="str">
        <f aca="false">IF(L123=0,"",INDEX(abbr_names,MATCH(L123,women_short_codes,0)))</f>
        <v/>
      </c>
      <c r="L123" s="140"/>
      <c r="M123" s="195"/>
      <c r="N123" s="185" t="n">
        <f aca="false">$W123</f>
        <v>4</v>
      </c>
      <c r="O123" s="176"/>
      <c r="P123" s="192"/>
      <c r="Q123" s="206"/>
      <c r="R123" s="206"/>
      <c r="S123" s="204"/>
      <c r="T123" s="209"/>
      <c r="U123" s="185"/>
      <c r="V123" s="185"/>
      <c r="W123" s="168" t="n">
        <v>4</v>
      </c>
      <c r="X123" s="186" t="n">
        <f aca="false">IF(OR($D123=X$68,$D123=X$69,$D123=X$70,$D123=X$71),$F123,0)+IF(OR($L123=X$68,$L123=X$69,$L123=X$70,$L123=X$71),$N123,0)+IF(OR($S123=X$68,$S123=X$69,$S123=X$70,$S123=X$71),$U123,0)</f>
        <v>0</v>
      </c>
      <c r="Y123" s="186" t="n">
        <f aca="false">IF(OR($D123=Y$68,$D123=Y$69,$D123=Y$70,$D123=Y$71),$F123,0)+IF(OR($L123=Y$68,$L123=Y$69,$L123=Y$70,$L123=Y$71),$N123,0)+IF(OR($S123=Y$68,$S123=Y$69,$S123=Y$70,$S123=Y$71),$U123,0)</f>
        <v>0</v>
      </c>
      <c r="Z123" s="186" t="n">
        <f aca="false">IF(OR($D123=Z$68,$D123=Z$69,$D123=Z$70,$D123=Z$71),$F123,0)+IF(OR($L123=Z$68,$L123=Z$69,$L123=Z$70,$L123=Z$71),$N123,0)+IF(OR($S123=Z$68,$S123=Z$69,$S123=Z$70,$S123=Z$71),$U123,0)</f>
        <v>4</v>
      </c>
      <c r="AA123" s="186" t="n">
        <f aca="false">IF(OR($D123=AA$68,$D123=AA$69,$D123=AA$70,$D123=AA$71),$F123,0)+IF(OR($L123=AA$68,$L123=AA$69,$L123=AA$70,$L123=AA$71),$N123,0)+IF(OR($S123=AA$68,$S123=AA$69,$S123=AA$70,$S123=AA$71),$U123,0)</f>
        <v>0</v>
      </c>
      <c r="AB123" s="186" t="n">
        <f aca="false">IF(OR($D123=AB$68,$D123=AB$69,$D123=AB$70,$D123=AB$71),$F123,0)+IF(OR($L123=AB$68,$L123=AB$69,$L123=AB$70,$L123=AB$71),$N123,0)+IF(OR($S123=AB$68,$S123=AB$69,$S123=AB$70,$S123=AB$71),$U123,0)</f>
        <v>0</v>
      </c>
      <c r="AC123" s="186" t="n">
        <f aca="false">IF(OR($D123=AC$68,$D123=AC$69,$D123=AC$70,$D123=AC$71),$F123,0)+IF(OR($L123=AC$68,$L123=AC$69,$L123=AC$70,$L123=AC$71),$N123,0)+IF(OR($S123=AC$68,$S123=AC$69,$S123=AC$70,$S123=AC$71),$U123,0)</f>
        <v>0</v>
      </c>
      <c r="AD123" s="186" t="n">
        <f aca="false">IF(OR($D123=AD$68,$D123=AD$69,$D123=AD$70,$D123=AD$71),$F123,0)+IF(OR($L123=AD$68,$L123=AD$69,$L123=AD$70,$L123=AD$71),$N123,0)+IF(OR($S123=AD$68,$S123=AD$69,$S123=AD$70,$S123=AD$71),$U123,0)</f>
        <v>0</v>
      </c>
      <c r="AE123" s="168"/>
    </row>
    <row r="124" customFormat="false" ht="14.65" hidden="false" customHeight="true" outlineLevel="0" collapsed="false">
      <c r="A124" s="171"/>
      <c r="B124" s="182" t="str">
        <f aca="false">IF(D124=0,"",INDEX(Womens_team_declarations,MATCH(A$120,Events_women,0),MATCH(D124,women_short_codes,0)))</f>
        <v>Helen Diack</v>
      </c>
      <c r="C124" s="183" t="str">
        <f aca="false">IF(D124=0,"",INDEX(abbr_names,MATCH(D124,women_short_codes,0)))</f>
        <v>HHH</v>
      </c>
      <c r="D124" s="140" t="s">
        <v>95</v>
      </c>
      <c r="E124" s="184" t="n">
        <v>13.12</v>
      </c>
      <c r="F124" s="185" t="n">
        <f aca="false">$W124</f>
        <v>3</v>
      </c>
      <c r="G124" s="176"/>
      <c r="H124" s="177"/>
      <c r="I124" s="171"/>
      <c r="J124" s="182" t="str">
        <f aca="false">IF(L124=0,"",INDEX(Womens_team_declarations,MATCH(I$120,Events_women,0),MATCH(L124,women_short_codes,0)))</f>
        <v/>
      </c>
      <c r="K124" s="183" t="str">
        <f aca="false">IF(L124=0,"",INDEX(abbr_names,MATCH(L124,women_short_codes,0)))</f>
        <v/>
      </c>
      <c r="L124" s="187"/>
      <c r="M124" s="188"/>
      <c r="N124" s="185" t="n">
        <f aca="false">$W124</f>
        <v>3</v>
      </c>
      <c r="O124" s="176"/>
      <c r="P124" s="192"/>
      <c r="Q124" s="206"/>
      <c r="R124" s="206"/>
      <c r="S124" s="210"/>
      <c r="T124" s="211"/>
      <c r="U124" s="185"/>
      <c r="V124" s="185"/>
      <c r="W124" s="168" t="n">
        <v>3</v>
      </c>
      <c r="X124" s="186" t="n">
        <f aca="false">IF(OR($D124=X$68,$D124=X$69,$D124=X$70,$D124=X$71),$F124,0)+IF(OR($L124=X$68,$L124=X$69,$L124=X$70,$L124=X$71),$N124,0)+IF(OR($S124=X$68,$S124=X$69,$S124=X$70,$S124=X$71),$U124,0)</f>
        <v>0</v>
      </c>
      <c r="Y124" s="186" t="n">
        <f aca="false">IF(OR($D124=Y$68,$D124=Y$69,$D124=Y$70,$D124=Y$71),$F124,0)+IF(OR($L124=Y$68,$L124=Y$69,$L124=Y$70,$L124=Y$71),$N124,0)+IF(OR($S124=Y$68,$S124=Y$69,$S124=Y$70,$S124=Y$71),$U124,0)</f>
        <v>0</v>
      </c>
      <c r="Z124" s="186" t="n">
        <f aca="false">IF(OR($D124=Z$68,$D124=Z$69,$D124=Z$70,$D124=Z$71),$F124,0)+IF(OR($L124=Z$68,$L124=Z$69,$L124=Z$70,$L124=Z$71),$N124,0)+IF(OR($S124=Z$68,$S124=Z$69,$S124=Z$70,$S124=Z$71),$U124,0)</f>
        <v>0</v>
      </c>
      <c r="AA124" s="186" t="n">
        <f aca="false">IF(OR($D124=AA$68,$D124=AA$69,$D124=AA$70,$D124=AA$71),$F124,0)+IF(OR($L124=AA$68,$L124=AA$69,$L124=AA$70,$L124=AA$71),$N124,0)+IF(OR($S124=AA$68,$S124=AA$69,$S124=AA$70,$S124=AA$71),$U124,0)</f>
        <v>0</v>
      </c>
      <c r="AB124" s="186" t="n">
        <f aca="false">IF(OR($D124=AB$68,$D124=AB$69,$D124=AB$70,$D124=AB$71),$F124,0)+IF(OR($L124=AB$68,$L124=AB$69,$L124=AB$70,$L124=AB$71),$N124,0)+IF(OR($S124=AB$68,$S124=AB$69,$S124=AB$70,$S124=AB$71),$U124,0)</f>
        <v>3</v>
      </c>
      <c r="AC124" s="186" t="n">
        <f aca="false">IF(OR($D124=AC$68,$D124=AC$69,$D124=AC$70,$D124=AC$71),$F124,0)+IF(OR($L124=AC$68,$L124=AC$69,$L124=AC$70,$L124=AC$71),$N124,0)+IF(OR($S124=AC$68,$S124=AC$69,$S124=AC$70,$S124=AC$71),$U124,0)</f>
        <v>0</v>
      </c>
      <c r="AD124" s="186" t="n">
        <f aca="false">IF(OR($D124=AD$68,$D124=AD$69,$D124=AD$70,$D124=AD$71),$F124,0)+IF(OR($L124=AD$68,$L124=AD$69,$L124=AD$70,$L124=AD$71),$N124,0)+IF(OR($S124=AD$68,$S124=AD$69,$S124=AD$70,$S124=AD$71),$U124,0)</f>
        <v>0</v>
      </c>
      <c r="AE124" s="168"/>
    </row>
    <row r="125" customFormat="false" ht="14.65" hidden="false" customHeight="true" outlineLevel="0" collapsed="false">
      <c r="A125" s="171"/>
      <c r="B125" s="182" t="str">
        <f aca="false">IF(D125=0,"",INDEX(Womens_team_declarations,MATCH(A$120,Events_women,0),MATCH(D125,women_short_codes,0)))</f>
        <v/>
      </c>
      <c r="C125" s="183" t="str">
        <f aca="false">IF(D125=0,"",INDEX(abbr_names,MATCH(D125,women_short_codes,0)))</f>
        <v/>
      </c>
      <c r="D125" s="187"/>
      <c r="E125" s="188"/>
      <c r="F125" s="185" t="n">
        <f aca="false">$W125</f>
        <v>2</v>
      </c>
      <c r="G125" s="176"/>
      <c r="H125" s="177"/>
      <c r="I125" s="171"/>
      <c r="J125" s="182" t="str">
        <f aca="false">IF(L125=0,"",INDEX(Womens_team_declarations,MATCH(I$120,Events_women,0),MATCH(L125,women_short_codes,0)))</f>
        <v/>
      </c>
      <c r="K125" s="183" t="str">
        <f aca="false">IF(L125=0,"",INDEX(abbr_names,MATCH(L125,women_short_codes,0)))</f>
        <v/>
      </c>
      <c r="L125" s="187"/>
      <c r="M125" s="188"/>
      <c r="N125" s="185" t="n">
        <f aca="false">$W125</f>
        <v>2</v>
      </c>
      <c r="O125" s="176"/>
      <c r="P125" s="171"/>
      <c r="Q125" s="174"/>
      <c r="R125" s="174"/>
      <c r="S125" s="171"/>
      <c r="T125" s="171"/>
      <c r="U125" s="185"/>
      <c r="V125" s="185"/>
      <c r="W125" s="168" t="n">
        <v>2</v>
      </c>
      <c r="X125" s="186" t="n">
        <f aca="false">IF(OR($D125=X$68,$D125=X$69,$D125=X$70,$D125=X$71),$F125,0)+IF(OR($L125=X$68,$L125=X$69,$L125=X$70,$L125=X$71),$N125,0)+IF(OR($S125=X$68,$S125=X$69,$S125=X$70,$S125=X$71),$U125,0)</f>
        <v>0</v>
      </c>
      <c r="Y125" s="186" t="n">
        <f aca="false">IF(OR($D125=Y$68,$D125=Y$69,$D125=Y$70,$D125=Y$71),$F125,0)+IF(OR($L125=Y$68,$L125=Y$69,$L125=Y$70,$L125=Y$71),$N125,0)+IF(OR($S125=Y$68,$S125=Y$69,$S125=Y$70,$S125=Y$71),$U125,0)</f>
        <v>0</v>
      </c>
      <c r="Z125" s="186" t="n">
        <f aca="false">IF(OR($D125=Z$68,$D125=Z$69,$D125=Z$70,$D125=Z$71),$F125,0)+IF(OR($L125=Z$68,$L125=Z$69,$L125=Z$70,$L125=Z$71),$N125,0)+IF(OR($S125=Z$68,$S125=Z$69,$S125=Z$70,$S125=Z$71),$U125,0)</f>
        <v>0</v>
      </c>
      <c r="AA125" s="186" t="n">
        <f aca="false">IF(OR($D125=AA$68,$D125=AA$69,$D125=AA$70,$D125=AA$71),$F125,0)+IF(OR($L125=AA$68,$L125=AA$69,$L125=AA$70,$L125=AA$71),$N125,0)+IF(OR($S125=AA$68,$S125=AA$69,$S125=AA$70,$S125=AA$71),$U125,0)</f>
        <v>0</v>
      </c>
      <c r="AB125" s="186" t="n">
        <f aca="false">IF(OR($D125=AB$68,$D125=AB$69,$D125=AB$70,$D125=AB$71),$F125,0)+IF(OR($L125=AB$68,$L125=AB$69,$L125=AB$70,$L125=AB$71),$N125,0)+IF(OR($S125=AB$68,$S125=AB$69,$S125=AB$70,$S125=AB$71),$U125,0)</f>
        <v>0</v>
      </c>
      <c r="AC125" s="186" t="n">
        <f aca="false">IF(OR($D125=AC$68,$D125=AC$69,$D125=AC$70,$D125=AC$71),$F125,0)+IF(OR($L125=AC$68,$L125=AC$69,$L125=AC$70,$L125=AC$71),$N125,0)+IF(OR($S125=AC$68,$S125=AC$69,$S125=AC$70,$S125=AC$71),$U125,0)</f>
        <v>0</v>
      </c>
      <c r="AD125" s="186" t="n">
        <f aca="false">IF(OR($D125=AD$68,$D125=AD$69,$D125=AD$70,$D125=AD$71),$F125,0)+IF(OR($L125=AD$68,$L125=AD$69,$L125=AD$70,$L125=AD$71),$N125,0)+IF(OR($S125=AD$68,$S125=AD$69,$S125=AD$70,$S125=AD$71),$U125,0)</f>
        <v>0</v>
      </c>
      <c r="AE125" s="168"/>
    </row>
    <row r="126" customFormat="false" ht="14.65" hidden="false" customHeight="true" outlineLevel="0" collapsed="false">
      <c r="A126" s="171"/>
      <c r="B126" s="182" t="str">
        <f aca="false">IF(D126=0,"",INDEX(Womens_team_declarations,MATCH(A$120,Events_women,0),MATCH(D126,women_short_codes,0)))</f>
        <v/>
      </c>
      <c r="C126" s="183" t="str">
        <f aca="false">IF(D126=0,"",INDEX(abbr_names,MATCH(D126,women_short_codes,0)))</f>
        <v/>
      </c>
      <c r="D126" s="187"/>
      <c r="E126" s="188"/>
      <c r="F126" s="185" t="n">
        <f aca="false">$W126</f>
        <v>1</v>
      </c>
      <c r="G126" s="176"/>
      <c r="H126" s="177"/>
      <c r="I126" s="171"/>
      <c r="J126" s="182" t="str">
        <f aca="false">IF(L126=0,"",INDEX(Womens_team_declarations,MATCH(I$120,Events_women,0),MATCH(L126,women_short_codes,0)))</f>
        <v/>
      </c>
      <c r="K126" s="183" t="str">
        <f aca="false">IF(L126=0,"",INDEX(abbr_names,MATCH(L126,women_short_codes,0)))</f>
        <v/>
      </c>
      <c r="L126" s="187"/>
      <c r="M126" s="188"/>
      <c r="N126" s="185" t="n">
        <f aca="false">$W126</f>
        <v>1</v>
      </c>
      <c r="O126" s="176"/>
      <c r="P126" s="171"/>
      <c r="Q126" s="174"/>
      <c r="R126" s="174"/>
      <c r="S126" s="171"/>
      <c r="T126" s="171"/>
      <c r="U126" s="185"/>
      <c r="V126" s="185"/>
      <c r="W126" s="168" t="n">
        <v>1</v>
      </c>
      <c r="X126" s="186" t="n">
        <f aca="false">IF(OR($D126=X$68,$D126=X$69,$D126=X$70,$D126=X$71),$F126,0)+IF(OR($L126=X$68,$L126=X$69,$L126=X$70,$L126=X$71),$N126,0)+IF(OR($S126=X$68,$S126=X$69,$S126=X$70,$S126=X$71),$U126,0)</f>
        <v>0</v>
      </c>
      <c r="Y126" s="186" t="n">
        <f aca="false">IF(OR($D126=Y$68,$D126=Y$69,$D126=Y$70,$D126=Y$71),$F126,0)+IF(OR($L126=Y$68,$L126=Y$69,$L126=Y$70,$L126=Y$71),$N126,0)+IF(OR($S126=Y$68,$S126=Y$69,$S126=Y$70,$S126=Y$71),$U126,0)</f>
        <v>0</v>
      </c>
      <c r="Z126" s="186" t="n">
        <f aca="false">IF(OR($D126=Z$68,$D126=Z$69,$D126=Z$70,$D126=Z$71),$F126,0)+IF(OR($L126=Z$68,$L126=Z$69,$L126=Z$70,$L126=Z$71),$N126,0)+IF(OR($S126=Z$68,$S126=Z$69,$S126=Z$70,$S126=Z$71),$U126,0)</f>
        <v>0</v>
      </c>
      <c r="AA126" s="186" t="n">
        <f aca="false">IF(OR($D126=AA$68,$D126=AA$69,$D126=AA$70,$D126=AA$71),$F126,0)+IF(OR($L126=AA$68,$L126=AA$69,$L126=AA$70,$L126=AA$71),$N126,0)+IF(OR($S126=AA$68,$S126=AA$69,$S126=AA$70,$S126=AA$71),$U126,0)</f>
        <v>0</v>
      </c>
      <c r="AB126" s="186" t="n">
        <f aca="false">IF(OR($D126=AB$68,$D126=AB$69,$D126=AB$70,$D126=AB$71),$F126,0)+IF(OR($L126=AB$68,$L126=AB$69,$L126=AB$70,$L126=AB$71),$N126,0)+IF(OR($S126=AB$68,$S126=AB$69,$S126=AB$70,$S126=AB$71),$U126,0)</f>
        <v>0</v>
      </c>
      <c r="AC126" s="186" t="n">
        <f aca="false">IF(OR($D126=AC$68,$D126=AC$69,$D126=AC$70,$D126=AC$71),$F126,0)+IF(OR($L126=AC$68,$L126=AC$69,$L126=AC$70,$L126=AC$71),$N126,0)+IF(OR($S126=AC$68,$S126=AC$69,$S126=AC$70,$S126=AC$71),$U126,0)</f>
        <v>0</v>
      </c>
      <c r="AD126" s="186" t="n">
        <f aca="false">IF(OR($D126=AD$68,$D126=AD$69,$D126=AD$70,$D126=AD$71),$F126,0)+IF(OR($L126=AD$68,$L126=AD$69,$L126=AD$70,$L126=AD$71),$N126,0)+IF(OR($S126=AD$68,$S126=AD$69,$S126=AD$70,$S126=AD$71),$U126,0)</f>
        <v>0</v>
      </c>
      <c r="AE126" s="168"/>
    </row>
    <row r="127" customFormat="false" ht="14.65" hidden="false" customHeight="true" outlineLevel="0" collapsed="false">
      <c r="A127" s="172" t="str">
        <f aca="false">'Team Declaration'!$B25</f>
        <v>Triple Jump</v>
      </c>
      <c r="B127" s="177"/>
      <c r="C127" s="175" t="s">
        <v>11</v>
      </c>
      <c r="D127" s="173"/>
      <c r="E127" s="193"/>
      <c r="F127" s="185" t="n">
        <f aca="false">$W127</f>
        <v>0</v>
      </c>
      <c r="G127" s="176"/>
      <c r="H127" s="177"/>
      <c r="I127" s="172" t="str">
        <f aca="false">'Team Declaration'!$B25</f>
        <v>Triple Jump</v>
      </c>
      <c r="J127" s="171"/>
      <c r="K127" s="175" t="s">
        <v>26</v>
      </c>
      <c r="L127" s="173"/>
      <c r="M127" s="193"/>
      <c r="N127" s="185" t="n">
        <f aca="false">$W127</f>
        <v>0</v>
      </c>
      <c r="O127" s="176"/>
      <c r="P127" s="212" t="s">
        <v>178</v>
      </c>
      <c r="Q127" s="174"/>
      <c r="R127" s="174"/>
      <c r="S127" s="213" t="s">
        <v>179</v>
      </c>
      <c r="T127" s="214" t="s">
        <v>180</v>
      </c>
      <c r="U127" s="185" t="n">
        <f aca="false">$W128</f>
        <v>6</v>
      </c>
      <c r="V127" s="185"/>
      <c r="W127" s="168"/>
      <c r="X127" s="215" t="n">
        <f aca="false">SUM(X$72:X126)+SUM(X128:X133)</f>
        <v>37.000001</v>
      </c>
      <c r="Y127" s="216" t="n">
        <f aca="false">SUM(Y$72:Y126)+SUM(Y128:Y133)</f>
        <v>101.000002</v>
      </c>
      <c r="Z127" s="216" t="n">
        <f aca="false">SUM(Z$72:Z126)+SUM(Z128:Z133)</f>
        <v>65.000003</v>
      </c>
      <c r="AA127" s="216" t="n">
        <f aca="false">SUM(AA$72:AA126)+SUM(AA128:AA133)</f>
        <v>4E-006</v>
      </c>
      <c r="AB127" s="216" t="n">
        <f aca="false">SUM(AB$72:AB126)+SUM(AB128:AB133)</f>
        <v>63.000005</v>
      </c>
      <c r="AC127" s="216" t="n">
        <f aca="false">SUM(AC$72:AC126)+SUM(AC128:AC133)</f>
        <v>65.000006</v>
      </c>
      <c r="AD127" s="217" t="n">
        <f aca="false">SUM(AD$72:AD126)+SUM(AD128:AD133)</f>
        <v>7E-006</v>
      </c>
      <c r="AE127" s="168"/>
    </row>
    <row r="128" customFormat="false" ht="14.65" hidden="false" customHeight="true" outlineLevel="0" collapsed="false">
      <c r="A128" s="171"/>
      <c r="B128" s="182" t="str">
        <f aca="false">IF(D128=0,"",INDEX(Womens_team_declarations,MATCH(A$127,Events_women,0),MATCH(D128,women_short_codes,0)))</f>
        <v>Cara Maker</v>
      </c>
      <c r="C128" s="183" t="str">
        <f aca="false">IF(D128=0,"",INDEX(abbr_names,MATCH(D128,women_short_codes,0)))</f>
        <v>E/HH</v>
      </c>
      <c r="D128" s="140" t="s">
        <v>91</v>
      </c>
      <c r="E128" s="184" t="n">
        <v>9.46</v>
      </c>
      <c r="F128" s="185" t="n">
        <f aca="false">$W128</f>
        <v>6</v>
      </c>
      <c r="G128" s="176"/>
      <c r="H128" s="177"/>
      <c r="I128" s="171"/>
      <c r="J128" s="182" t="str">
        <f aca="false">IF(L128=0,"",INDEX(Womens_team_declarations,MATCH(I$127,Events_women,0),MATCH(L128,women_short_codes,0)))</f>
        <v>Jo Buckley</v>
      </c>
      <c r="K128" s="183" t="str">
        <f aca="false">IF(L128=0,"",INDEX(abbr_names,MATCH(L128,women_short_codes,0)))</f>
        <v>HHH</v>
      </c>
      <c r="L128" s="140" t="n">
        <v>27</v>
      </c>
      <c r="M128" s="184" t="n">
        <v>6.6</v>
      </c>
      <c r="N128" s="185" t="n">
        <f aca="false">$W128</f>
        <v>6</v>
      </c>
      <c r="O128" s="176"/>
      <c r="P128" s="177"/>
      <c r="Q128" s="174"/>
      <c r="R128" s="174" t="str">
        <f aca="false">IF(SUM(X$127:AD$127)=0,"",IF(S128="","",INDEX('Team Declaration'!$G$36:$G$42,MATCH($S128,'Team Declaration'!$J$36:$J$42,0))))</f>
        <v>B&amp;H &amp; Hove AC</v>
      </c>
      <c r="S128" s="175" t="n">
        <f aca="false">IF(COUNTIF(X$127:AD$127,"&gt;0.5")&gt;0,1,"")</f>
        <v>1</v>
      </c>
      <c r="T128" s="169" t="n">
        <f aca="false">IF(SUM(X$127:AD$127)=0,"",IF(S128="","",INDEX('Team Declaration'!$I$36:$I$42,MATCH($S128,'Team Declaration'!$J$36:$J$42,0))))</f>
        <v>101.000002</v>
      </c>
      <c r="U128" s="185" t="n">
        <f aca="false">$W129</f>
        <v>5</v>
      </c>
      <c r="V128" s="185"/>
      <c r="W128" s="168" t="n">
        <v>6</v>
      </c>
      <c r="X128" s="168" t="n">
        <f aca="false">IF(OR($D128=X$68,$D128=X$69,$D128=X$70,$D128=X$71),$F128,0)+IF(OR($L128=X$68,$L128=X$69,$L128=X$70,$L128=X$71),$N128,0)</f>
        <v>0</v>
      </c>
      <c r="Y128" s="168" t="n">
        <f aca="false">IF(OR($D128=Y$68,$D128=Y$69,$D128=Y$70,$D128=Y$71),$F128,0)+IF(OR($L128=Y$68,$L128=Y$69,$L128=Y$70,$L128=Y$71),$N128,0)</f>
        <v>0</v>
      </c>
      <c r="Z128" s="168" t="n">
        <f aca="false">IF(OR($D128=Z$68,$D128=Z$69,$D128=Z$70,$D128=Z$71),$F128,0)+IF(OR($L128=Z$68,$L128=Z$69,$L128=Z$70,$L128=Z$71),$N128,0)</f>
        <v>6</v>
      </c>
      <c r="AA128" s="168" t="n">
        <f aca="false">IF(OR($D128=AA$68,$D128=AA$69,$D128=AA$70,$D128=AA$71),$F128,0)+IF(OR($L128=AA$68,$L128=AA$69,$L128=AA$70,$L128=AA$71),$N128,0)</f>
        <v>0</v>
      </c>
      <c r="AB128" s="168" t="n">
        <f aca="false">IF(OR($D128=AB$68,$D128=AB$69,$D128=AB$70,$D128=AB$71),$F128,0)+IF(OR($L128=AB$68,$L128=AB$69,$L128=AB$70,$L128=AB$71),$N128,0)</f>
        <v>6</v>
      </c>
      <c r="AC128" s="168" t="n">
        <f aca="false">IF(OR($D128=AC$68,$D128=AC$69,$D128=AC$70,$D128=AC$71),$F128,0)+IF(OR($L128=AC$68,$L128=AC$69,$L128=AC$70,$L128=AC$71),$N128,0)</f>
        <v>0</v>
      </c>
      <c r="AD128" s="168" t="n">
        <f aca="false">IF(OR($D128=AD$68,$D128=AD$69,$D128=AD$70,$D128=AD$71),$F128,0)+IF(OR($L128=AD$68,$L128=AD$69,$L128=AD$70,$L128=AD$71),$N128,0)</f>
        <v>0</v>
      </c>
      <c r="AE128" s="168"/>
    </row>
    <row r="129" customFormat="false" ht="14.65" hidden="false" customHeight="true" outlineLevel="0" collapsed="false">
      <c r="A129" s="171"/>
      <c r="B129" s="182" t="str">
        <f aca="false">IF(D129=0,"",INDEX(Womens_team_declarations,MATCH(A$127,Events_women,0),MATCH(D129,women_short_codes,0)))</f>
        <v>Lucie Venables</v>
      </c>
      <c r="C129" s="183" t="str">
        <f aca="false">IF(D129=0,"",INDEX(abbr_names,MATCH(D129,women_short_codes,0)))</f>
        <v>HHH</v>
      </c>
      <c r="D129" s="140" t="s">
        <v>95</v>
      </c>
      <c r="E129" s="184" t="n">
        <v>8.52</v>
      </c>
      <c r="F129" s="185" t="n">
        <f aca="false">$W129</f>
        <v>5</v>
      </c>
      <c r="G129" s="176"/>
      <c r="H129" s="177"/>
      <c r="I129" s="171"/>
      <c r="J129" s="182" t="str">
        <f aca="false">IF(L129=0,"",INDEX(Womens_team_declarations,MATCH(I$127,Events_women,0),MATCH(L129,women_short_codes,0)))</f>
        <v>Stefanie Dornbusch</v>
      </c>
      <c r="K129" s="183" t="str">
        <f aca="false">IF(L129=0,"",INDEX(abbr_names,MATCH(L129,women_short_codes,0)))</f>
        <v>B&amp;H</v>
      </c>
      <c r="L129" s="140" t="n">
        <v>21</v>
      </c>
      <c r="M129" s="184" t="n">
        <v>6.46</v>
      </c>
      <c r="N129" s="185" t="n">
        <f aca="false">$W129</f>
        <v>5</v>
      </c>
      <c r="O129" s="176"/>
      <c r="P129" s="177"/>
      <c r="Q129" s="174"/>
      <c r="R129" s="174" t="str">
        <f aca="false">IF(SUM(X$127:AD$127)=0,"",IF(S129="","",INDEX('Team Declaration'!$G$36:$G$42,MATCH($S129,'Team Declaration'!$J$36:$J$42,0))))</f>
        <v>Hastings AC</v>
      </c>
      <c r="S129" s="175" t="n">
        <f aca="false">IF(COUNTIF(X$127:AD$127,"&gt;0.5")&gt;2,2,"")</f>
        <v>2</v>
      </c>
      <c r="T129" s="169" t="n">
        <f aca="false">IF(SUM(X$127:AD$127)=0,"",IF(S129="","",INDEX('Team Declaration'!$I$36:$I$42,MATCH($S129,'Team Declaration'!$J$36:$J$42,0))))</f>
        <v>65.000006</v>
      </c>
      <c r="U129" s="185" t="n">
        <f aca="false">$W130</f>
        <v>4</v>
      </c>
      <c r="V129" s="185"/>
      <c r="W129" s="168" t="n">
        <v>5</v>
      </c>
      <c r="X129" s="168" t="n">
        <f aca="false">IF(OR($D129=X$68,$D129=X$69,$D129=X$70,$D129=X$71),$F129,0)+IF(OR($L129=X$68,$L129=X$69,$L129=X$70,$L129=X$71),$N129,0)</f>
        <v>0</v>
      </c>
      <c r="Y129" s="168" t="n">
        <f aca="false">IF(OR($D129=Y$68,$D129=Y$69,$D129=Y$70,$D129=Y$71),$F129,0)+IF(OR($L129=Y$68,$L129=Y$69,$L129=Y$70,$L129=Y$71),$N129,0)</f>
        <v>5</v>
      </c>
      <c r="Z129" s="168" t="n">
        <f aca="false">IF(OR($D129=Z$68,$D129=Z$69,$D129=Z$70,$D129=Z$71),$F129,0)+IF(OR($L129=Z$68,$L129=Z$69,$L129=Z$70,$L129=Z$71),$N129,0)</f>
        <v>0</v>
      </c>
      <c r="AA129" s="168" t="n">
        <f aca="false">IF(OR($D129=AA$68,$D129=AA$69,$D129=AA$70,$D129=AA$71),$F129,0)+IF(OR($L129=AA$68,$L129=AA$69,$L129=AA$70,$L129=AA$71),$N129,0)</f>
        <v>0</v>
      </c>
      <c r="AB129" s="168" t="n">
        <f aca="false">IF(OR($D129=AB$68,$D129=AB$69,$D129=AB$70,$D129=AB$71),$F129,0)+IF(OR($L129=AB$68,$L129=AB$69,$L129=AB$70,$L129=AB$71),$N129,0)</f>
        <v>5</v>
      </c>
      <c r="AC129" s="168" t="n">
        <f aca="false">IF(OR($D129=AC$68,$D129=AC$69,$D129=AC$70,$D129=AC$71),$F129,0)+IF(OR($L129=AC$68,$L129=AC$69,$L129=AC$70,$L129=AC$71),$N129,0)</f>
        <v>0</v>
      </c>
      <c r="AD129" s="168" t="n">
        <f aca="false">IF(OR($D129=AD$68,$D129=AD$69,$D129=AD$70,$D129=AD$71),$F129,0)+IF(OR($L129=AD$68,$L129=AD$69,$L129=AD$70,$L129=AD$71),$N129,0)</f>
        <v>0</v>
      </c>
      <c r="AE129" s="168"/>
    </row>
    <row r="130" customFormat="false" ht="14.65" hidden="false" customHeight="true" outlineLevel="0" collapsed="false">
      <c r="A130" s="171"/>
      <c r="B130" s="182" t="str">
        <f aca="false">IF(D130=0,"",INDEX(Womens_team_declarations,MATCH(A$127,Events_women,0),MATCH(D130,women_short_codes,0)))</f>
        <v>Jo Wilding</v>
      </c>
      <c r="C130" s="183" t="str">
        <f aca="false">IF(D130=0,"",INDEX(abbr_names,MATCH(D130,women_short_codes,0)))</f>
        <v>B&amp;H</v>
      </c>
      <c r="D130" s="140" t="s">
        <v>87</v>
      </c>
      <c r="E130" s="184" t="n">
        <v>8.02</v>
      </c>
      <c r="F130" s="185" t="n">
        <f aca="false">$W130</f>
        <v>4</v>
      </c>
      <c r="G130" s="176"/>
      <c r="H130" s="177"/>
      <c r="I130" s="171"/>
      <c r="J130" s="182" t="str">
        <f aca="false">IF(L130=0,"",INDEX(Womens_team_declarations,MATCH(I$127,Events_women,0),MATCH(L130,women_short_codes,0)))</f>
        <v/>
      </c>
      <c r="K130" s="183" t="str">
        <f aca="false">IF(L130=0,"",INDEX(abbr_names,MATCH(L130,women_short_codes,0)))</f>
        <v/>
      </c>
      <c r="L130" s="187"/>
      <c r="M130" s="188"/>
      <c r="N130" s="185" t="n">
        <f aca="false">$W130</f>
        <v>4</v>
      </c>
      <c r="O130" s="176"/>
      <c r="P130" s="177"/>
      <c r="Q130" s="174"/>
      <c r="R130" s="174" t="str">
        <f aca="false">IF(SUM(X$127:AD$127)=0,"",IF(S130="","",INDEX('Team Declaration'!$G$36:$G$42,MATCH($S130,'Team Declaration'!$J$36:$J$42,0))))</f>
        <v>Eastbourne &amp; Hailsham</v>
      </c>
      <c r="S130" s="175" t="n">
        <f aca="false">IF(COUNTIF(X$127:AD$127,"&gt;0.5")&gt;2,3,"")</f>
        <v>3</v>
      </c>
      <c r="T130" s="169" t="n">
        <f aca="false">IF(SUM(X$127:AD$127)=0,"",IF(S130="","",INDEX('Team Declaration'!$I$36:$I$42,MATCH($S130,'Team Declaration'!$J$36:$J$42,0))))</f>
        <v>65.000003</v>
      </c>
      <c r="U130" s="185" t="n">
        <f aca="false">$W131</f>
        <v>3</v>
      </c>
      <c r="V130" s="185"/>
      <c r="W130" s="168" t="n">
        <v>4</v>
      </c>
      <c r="X130" s="168" t="n">
        <f aca="false">IF(OR($D130=X$68,$D130=X$69,$D130=X$70,$D130=X$71),$F130,0)+IF(OR($L130=X$68,$L130=X$69,$L130=X$70,$L130=X$71),$N130,0)</f>
        <v>0</v>
      </c>
      <c r="Y130" s="168" t="n">
        <f aca="false">IF(OR($D130=Y$68,$D130=Y$69,$D130=Y$70,$D130=Y$71),$F130,0)+IF(OR($L130=Y$68,$L130=Y$69,$L130=Y$70,$L130=Y$71),$N130,0)</f>
        <v>4</v>
      </c>
      <c r="Z130" s="168" t="n">
        <f aca="false">IF(OR($D130=Z$68,$D130=Z$69,$D130=Z$70,$D130=Z$71),$F130,0)+IF(OR($L130=Z$68,$L130=Z$69,$L130=Z$70,$L130=Z$71),$N130,0)</f>
        <v>0</v>
      </c>
      <c r="AA130" s="168" t="n">
        <f aca="false">IF(OR($D130=AA$68,$D130=AA$69,$D130=AA$70,$D130=AA$71),$F130,0)+IF(OR($L130=AA$68,$L130=AA$69,$L130=AA$70,$L130=AA$71),$N130,0)</f>
        <v>0</v>
      </c>
      <c r="AB130" s="168" t="n">
        <f aca="false">IF(OR($D130=AB$68,$D130=AB$69,$D130=AB$70,$D130=AB$71),$F130,0)+IF(OR($L130=AB$68,$L130=AB$69,$L130=AB$70,$L130=AB$71),$N130,0)</f>
        <v>0</v>
      </c>
      <c r="AC130" s="168" t="n">
        <f aca="false">IF(OR($D130=AC$68,$D130=AC$69,$D130=AC$70,$D130=AC$71),$F130,0)+IF(OR($L130=AC$68,$L130=AC$69,$L130=AC$70,$L130=AC$71),$N130,0)</f>
        <v>0</v>
      </c>
      <c r="AD130" s="168" t="n">
        <f aca="false">IF(OR($D130=AD$68,$D130=AD$69,$D130=AD$70,$D130=AD$71),$F130,0)+IF(OR($L130=AD$68,$L130=AD$69,$L130=AD$70,$L130=AD$71),$N130,0)</f>
        <v>0</v>
      </c>
      <c r="AE130" s="168"/>
    </row>
    <row r="131" customFormat="false" ht="14.65" hidden="false" customHeight="true" outlineLevel="0" collapsed="false">
      <c r="A131" s="171"/>
      <c r="B131" s="182" t="str">
        <f aca="false">IF(D131=0,"",INDEX(Womens_team_declarations,MATCH(A$127,Events_women,0),MATCH(D131,women_short_codes,0)))</f>
        <v>Julie Lovelle</v>
      </c>
      <c r="C131" s="183" t="str">
        <f aca="false">IF(D131=0,"",INDEX(abbr_names,MATCH(D131,women_short_codes,0)))</f>
        <v>HAC</v>
      </c>
      <c r="D131" s="140" t="s">
        <v>93</v>
      </c>
      <c r="E131" s="184" t="n">
        <v>7.24</v>
      </c>
      <c r="F131" s="185" t="n">
        <f aca="false">$W131</f>
        <v>3</v>
      </c>
      <c r="G131" s="176"/>
      <c r="H131" s="177"/>
      <c r="I131" s="171"/>
      <c r="J131" s="182" t="str">
        <f aca="false">IF(L131=0,"",INDEX(Womens_team_declarations,MATCH(I$127,Events_women,0),MATCH(L131,women_short_codes,0)))</f>
        <v/>
      </c>
      <c r="K131" s="183" t="str">
        <f aca="false">IF(L131=0,"",INDEX(abbr_names,MATCH(L131,women_short_codes,0)))</f>
        <v/>
      </c>
      <c r="L131" s="218"/>
      <c r="M131" s="219"/>
      <c r="N131" s="185" t="n">
        <f aca="false">$W131</f>
        <v>3</v>
      </c>
      <c r="O131" s="176"/>
      <c r="P131" s="177"/>
      <c r="Q131" s="174"/>
      <c r="R131" s="174" t="str">
        <f aca="false">IF(SUM(X$127:AD$127)=0,"",IF(S131="","",INDEX('Team Declaration'!$G$36:$G$42,MATCH($S131,'Team Declaration'!$J$36:$J$42,0))))</f>
        <v>Haywards Heath &amp; Lewes</v>
      </c>
      <c r="S131" s="175" t="n">
        <f aca="false">IF(COUNTIF(X$127:AD$127,"&gt;0.5")&gt;3,4,"")</f>
        <v>4</v>
      </c>
      <c r="T131" s="169" t="n">
        <f aca="false">IF(SUM(X$127:AD$127)=0,"",IF(S131="","",INDEX('Team Declaration'!$I$36:$I$42,MATCH($S131,'Team Declaration'!$J$36:$J$42,0))))</f>
        <v>63.000005</v>
      </c>
      <c r="U131" s="185" t="n">
        <f aca="false">$W132</f>
        <v>2</v>
      </c>
      <c r="V131" s="185"/>
      <c r="W131" s="168" t="n">
        <v>3</v>
      </c>
      <c r="X131" s="168" t="n">
        <f aca="false">IF(OR($D131=X$68,$D131=X$69,$D131=X$70,$D131=X$71),$F131,0)+IF(OR($L131=X$68,$L131=X$69,$L131=X$70,$L131=X$71),$N131,0)</f>
        <v>0</v>
      </c>
      <c r="Y131" s="168" t="n">
        <f aca="false">IF(OR($D131=Y$68,$D131=Y$69,$D131=Y$70,$D131=Y$71),$F131,0)+IF(OR($L131=Y$68,$L131=Y$69,$L131=Y$70,$L131=Y$71),$N131,0)</f>
        <v>0</v>
      </c>
      <c r="Z131" s="168" t="n">
        <f aca="false">IF(OR($D131=Z$68,$D131=Z$69,$D131=Z$70,$D131=Z$71),$F131,0)+IF(OR($L131=Z$68,$L131=Z$69,$L131=Z$70,$L131=Z$71),$N131,0)</f>
        <v>0</v>
      </c>
      <c r="AA131" s="168" t="n">
        <f aca="false">IF(OR($D131=AA$68,$D131=AA$69,$D131=AA$70,$D131=AA$71),$F131,0)+IF(OR($L131=AA$68,$L131=AA$69,$L131=AA$70,$L131=AA$71),$N131,0)</f>
        <v>0</v>
      </c>
      <c r="AB131" s="168" t="n">
        <f aca="false">IF(OR($D131=AB$68,$D131=AB$69,$D131=AB$70,$D131=AB$71),$F131,0)+IF(OR($L131=AB$68,$L131=AB$69,$L131=AB$70,$L131=AB$71),$N131,0)</f>
        <v>0</v>
      </c>
      <c r="AC131" s="168" t="n">
        <f aca="false">IF(OR($D131=AC$68,$D131=AC$69,$D131=AC$70,$D131=AC$71),$F131,0)+IF(OR($L131=AC$68,$L131=AC$69,$L131=AC$70,$L131=AC$71),$N131,0)</f>
        <v>3</v>
      </c>
      <c r="AD131" s="168" t="n">
        <f aca="false">IF(OR($D131=AD$68,$D131=AD$69,$D131=AD$70,$D131=AD$71),$F131,0)+IF(OR($L131=AD$68,$L131=AD$69,$L131=AD$70,$L131=AD$71),$N131,0)</f>
        <v>0</v>
      </c>
      <c r="AE131" s="168"/>
    </row>
    <row r="132" customFormat="false" ht="14.65" hidden="false" customHeight="true" outlineLevel="0" collapsed="false">
      <c r="A132" s="171"/>
      <c r="B132" s="182" t="str">
        <f aca="false">IF(D132=0,"",INDEX(Womens_team_declarations,MATCH(A$127,Events_women,0),MATCH(D132,women_short_codes,0)))</f>
        <v/>
      </c>
      <c r="C132" s="183" t="str">
        <f aca="false">IF(D132=0,"",INDEX(abbr_names,MATCH(D132,women_short_codes,0)))</f>
        <v/>
      </c>
      <c r="D132" s="140"/>
      <c r="E132" s="195"/>
      <c r="F132" s="185" t="n">
        <f aca="false">$W132</f>
        <v>2</v>
      </c>
      <c r="G132" s="176"/>
      <c r="H132" s="177"/>
      <c r="I132" s="171"/>
      <c r="J132" s="182" t="str">
        <f aca="false">IF(L132=0,"",INDEX(Womens_team_declarations,MATCH(I$127,Events_women,0),MATCH(L132,women_short_codes,0)))</f>
        <v/>
      </c>
      <c r="K132" s="183" t="str">
        <f aca="false">IF(L132=0,"",INDEX(abbr_names,MATCH(L132,women_short_codes,0)))</f>
        <v/>
      </c>
      <c r="L132" s="218"/>
      <c r="M132" s="188"/>
      <c r="N132" s="185" t="n">
        <f aca="false">$W132</f>
        <v>2</v>
      </c>
      <c r="O132" s="176"/>
      <c r="P132" s="177"/>
      <c r="Q132" s="174"/>
      <c r="R132" s="174" t="str">
        <f aca="false">IF(SUM(X$127:AD$127)=0,"",IF(S132="","",INDEX('Team Declaration'!$G$36:$G$42,MATCH($S132,'Team Declaration'!$J$36:$J$42,0))))</f>
        <v>Arena 80</v>
      </c>
      <c r="S132" s="175" t="n">
        <f aca="false">IF(COUNTIF(X$127:AD$127,"&gt;0.5")&gt;4,5,"")</f>
        <v>5</v>
      </c>
      <c r="T132" s="169" t="n">
        <f aca="false">IF(SUM(X$127:AD$127)=0,"",IF(S132="","",INDEX('Team Declaration'!$I$36:$I$42,MATCH($S132,'Team Declaration'!$J$36:$J$42,0))))</f>
        <v>37.000001</v>
      </c>
      <c r="U132" s="185" t="n">
        <f aca="false">$W133</f>
        <v>1</v>
      </c>
      <c r="V132" s="185"/>
      <c r="W132" s="168" t="n">
        <v>2</v>
      </c>
      <c r="X132" s="168" t="n">
        <f aca="false">IF(OR($D132=X$68,$D132=X$69,$D132=X$70,$D132=X$71),$F132,0)+IF(OR($L132=X$68,$L132=X$69,$L132=X$70,$L132=X$71),$N132,0)</f>
        <v>0</v>
      </c>
      <c r="Y132" s="168" t="n">
        <f aca="false">IF(OR($D132=Y$68,$D132=Y$69,$D132=Y$70,$D132=Y$71),$F132,0)+IF(OR($L132=Y$68,$L132=Y$69,$L132=Y$70,$L132=Y$71),$N132,0)</f>
        <v>0</v>
      </c>
      <c r="Z132" s="168" t="n">
        <f aca="false">IF(OR($D132=Z$68,$D132=Z$69,$D132=Z$70,$D132=Z$71),$F132,0)+IF(OR($L132=Z$68,$L132=Z$69,$L132=Z$70,$L132=Z$71),$N132,0)</f>
        <v>0</v>
      </c>
      <c r="AA132" s="168" t="n">
        <f aca="false">IF(OR($D132=AA$68,$D132=AA$69,$D132=AA$70,$D132=AA$71),$F132,0)+IF(OR($L132=AA$68,$L132=AA$69,$L132=AA$70,$L132=AA$71),$N132,0)</f>
        <v>0</v>
      </c>
      <c r="AB132" s="168" t="n">
        <f aca="false">IF(OR($D132=AB$68,$D132=AB$69,$D132=AB$70,$D132=AB$71),$F132,0)+IF(OR($L132=AB$68,$L132=AB$69,$L132=AB$70,$L132=AB$71),$N132,0)</f>
        <v>0</v>
      </c>
      <c r="AC132" s="168" t="n">
        <f aca="false">IF(OR($D132=AC$68,$D132=AC$69,$D132=AC$70,$D132=AC$71),$F132,0)+IF(OR($L132=AC$68,$L132=AC$69,$L132=AC$70,$L132=AC$71),$N132,0)</f>
        <v>0</v>
      </c>
      <c r="AD132" s="168" t="n">
        <f aca="false">IF(OR($D132=AD$68,$D132=AD$69,$D132=AD$70,$D132=AD$71),$F132,0)+IF(OR($L132=AD$68,$L132=AD$69,$L132=AD$70,$L132=AD$71),$N132,0)</f>
        <v>0</v>
      </c>
      <c r="AE132" s="168"/>
    </row>
    <row r="133" customFormat="false" ht="14.65" hidden="false" customHeight="true" outlineLevel="0" collapsed="false">
      <c r="A133" s="171"/>
      <c r="B133" s="182" t="str">
        <f aca="false">IF(D133=0,"",INDEX(Womens_team_declarations,MATCH(A$127,Events_women,0),MATCH(D133,women_short_codes,0)))</f>
        <v/>
      </c>
      <c r="C133" s="183" t="str">
        <f aca="false">IF(D133=0,"",INDEX(abbr_names,MATCH(D133,women_short_codes,0)))</f>
        <v/>
      </c>
      <c r="D133" s="187"/>
      <c r="E133" s="188"/>
      <c r="F133" s="185" t="n">
        <f aca="false">$W133</f>
        <v>1</v>
      </c>
      <c r="G133" s="176"/>
      <c r="H133" s="177"/>
      <c r="I133" s="171"/>
      <c r="J133" s="182" t="str">
        <f aca="false">IF(L133=0,"",INDEX(Womens_team_declarations,MATCH(I$127,Events_women,0),MATCH(L133,women_short_codes,0)))</f>
        <v/>
      </c>
      <c r="K133" s="183" t="str">
        <f aca="false">IF(L133=0,"",INDEX(abbr_names,MATCH(L133,women_short_codes,0)))</f>
        <v/>
      </c>
      <c r="L133" s="196"/>
      <c r="M133" s="188"/>
      <c r="N133" s="185" t="n">
        <f aca="false">$W133</f>
        <v>1</v>
      </c>
      <c r="O133" s="176"/>
      <c r="P133" s="220"/>
      <c r="Q133" s="174"/>
      <c r="R133" s="174" t="str">
        <f aca="false">IF(SUM(X$127:AD$127)=0,"",IF(S133="","",INDEX('Team Declaration'!$G$36:$G$42,MATCH($S133,'Team Declaration'!$J$36:$J$42,0))))</f>
        <v/>
      </c>
      <c r="S133" s="175" t="str">
        <f aca="false">IF(COUNTIF(X$127:AD$127,"&gt;0.5")&gt;5,6,"")</f>
        <v/>
      </c>
      <c r="T133" s="169" t="str">
        <f aca="false">IF(SUM(X$127:AD$127)=0,"",IF(S133="","",INDEX('Team Declaration'!$I$36:$I$42,MATCH($S133,'Team Declaration'!$J$36:$J$42,0))))</f>
        <v/>
      </c>
      <c r="U133" s="185"/>
      <c r="V133" s="185"/>
      <c r="W133" s="168" t="n">
        <v>1</v>
      </c>
      <c r="X133" s="168" t="n">
        <f aca="false">IF(OR($D133=X$68,$D133=X$69,$D133=X$70,$D133=X$71),$F133,0)+IF(OR($L133=X$68,$L133=X$69,$L133=X$70,$L133=X$71),$N133,0)</f>
        <v>0</v>
      </c>
      <c r="Y133" s="168" t="n">
        <f aca="false">IF(OR($D133=Y$68,$D133=Y$69,$D133=Y$70,$D133=Y$71),$F133,0)+IF(OR($L133=Y$68,$L133=Y$69,$L133=Y$70,$L133=Y$71),$N133,0)</f>
        <v>0</v>
      </c>
      <c r="Z133" s="168" t="n">
        <f aca="false">IF(OR($D133=Z$68,$D133=Z$69,$D133=Z$70,$D133=Z$71),$F133,0)+IF(OR($L133=Z$68,$L133=Z$69,$L133=Z$70,$L133=Z$71),$N133,0)</f>
        <v>0</v>
      </c>
      <c r="AA133" s="168" t="n">
        <f aca="false">IF(OR($D133=AA$68,$D133=AA$69,$D133=AA$70,$D133=AA$71),$F133,0)+IF(OR($L133=AA$68,$L133=AA$69,$L133=AA$70,$L133=AA$71),$N133,0)</f>
        <v>0</v>
      </c>
      <c r="AB133" s="168" t="n">
        <f aca="false">IF(OR($D133=AB$68,$D133=AB$69,$D133=AB$70,$D133=AB$71),$F133,0)+IF(OR($L133=AB$68,$L133=AB$69,$L133=AB$70,$L133=AB$71),$N133,0)</f>
        <v>0</v>
      </c>
      <c r="AC133" s="168" t="n">
        <f aca="false">IF(OR($D133=AC$68,$D133=AC$69,$D133=AC$70,$D133=AC$71),$F133,0)+IF(OR($L133=AC$68,$L133=AC$69,$L133=AC$70,$L133=AC$71),$N133,0)</f>
        <v>0</v>
      </c>
      <c r="AD133" s="168" t="n">
        <f aca="false">IF(OR($D133=AD$68,$D133=AD$69,$D133=AD$70,$D133=AD$71),$F133,0)+IF(OR($L133=AD$68,$L133=AD$69,$L133=AD$70,$L133=AD$71),$N133,0)</f>
        <v>0</v>
      </c>
      <c r="AE133" s="168"/>
    </row>
    <row r="134" customFormat="false" ht="3" hidden="false" customHeight="true" outlineLevel="0" collapsed="false">
      <c r="A134" s="171"/>
      <c r="B134" s="171"/>
      <c r="C134" s="171"/>
      <c r="D134" s="173"/>
      <c r="E134" s="174"/>
      <c r="F134" s="171"/>
      <c r="G134" s="171"/>
      <c r="H134" s="171"/>
      <c r="I134" s="171"/>
      <c r="J134" s="171"/>
      <c r="K134" s="171"/>
      <c r="L134" s="173"/>
      <c r="M134" s="174"/>
      <c r="N134" s="171"/>
      <c r="O134" s="171"/>
      <c r="P134" s="171"/>
      <c r="Q134" s="174"/>
      <c r="R134" s="174"/>
      <c r="S134" s="171"/>
      <c r="T134" s="171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</row>
    <row r="136" customFormat="false" ht="14.65" hidden="false" customHeight="true" outlineLevel="0" collapsed="false">
      <c r="K136" s="0"/>
      <c r="L136" s="0"/>
      <c r="M136" s="0"/>
    </row>
    <row r="137" customFormat="false" ht="14.65" hidden="false" customHeight="true" outlineLevel="0" collapsed="false">
      <c r="K137" s="0"/>
      <c r="L137" s="0"/>
      <c r="M137" s="0"/>
    </row>
    <row r="138" customFormat="false" ht="14.65" hidden="false" customHeight="true" outlineLevel="0" collapsed="false">
      <c r="K138" s="0"/>
      <c r="L138" s="0"/>
      <c r="M138" s="0"/>
    </row>
    <row r="139" customFormat="false" ht="14.65" hidden="false" customHeight="true" outlineLevel="0" collapsed="false">
      <c r="K139" s="0"/>
      <c r="L139" s="0"/>
      <c r="M139" s="0"/>
    </row>
    <row r="140" customFormat="false" ht="14.65" hidden="false" customHeight="true" outlineLevel="0" collapsed="false">
      <c r="K140" s="0"/>
      <c r="L140" s="0"/>
      <c r="M140" s="0"/>
    </row>
    <row r="141" customFormat="false" ht="14.65" hidden="false" customHeight="true" outlineLevel="0" collapsed="false">
      <c r="K141" s="0"/>
      <c r="L141" s="0"/>
      <c r="M141" s="0"/>
    </row>
  </sheetData>
  <mergeCells count="14">
    <mergeCell ref="A1:T2"/>
    <mergeCell ref="Q40:R42"/>
    <mergeCell ref="Q43:R45"/>
    <mergeCell ref="Q46:R48"/>
    <mergeCell ref="Q49:R51"/>
    <mergeCell ref="Q52:R54"/>
    <mergeCell ref="Q55:R57"/>
    <mergeCell ref="A68:T69"/>
    <mergeCell ref="Q107:R109"/>
    <mergeCell ref="Q110:R112"/>
    <mergeCell ref="Q113:R115"/>
    <mergeCell ref="Q116:R118"/>
    <mergeCell ref="Q119:R121"/>
    <mergeCell ref="Q122:R124"/>
  </mergeCells>
  <printOptions headings="false" gridLines="false" gridLinesSet="true" horizontalCentered="true" verticalCentered="true"/>
  <pageMargins left="0.39375" right="0.39375" top="0" bottom="0" header="0.511805555555555" footer="0.511805555555555"/>
  <pageSetup paperSize="9" scale="8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66" man="true" max="16383" min="0"/>
    <brk id="133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false" showRowColHeaders="true" showZeros="false" rightToLeft="false" tabSelected="false" showOutlineSymbols="true" defaultGridColor="true" view="normal" topLeftCell="A1" colorId="64" zoomScale="110" zoomScaleNormal="110" zoomScalePageLayoutView="100" workbookViewId="0">
      <selection pane="topLeft" activeCell="D37" activeCellId="0" sqref="D37"/>
    </sheetView>
  </sheetViews>
  <sheetFormatPr defaultColWidth="9.13671875" defaultRowHeight="15" zeroHeight="false" outlineLevelRow="0" outlineLevelCol="0"/>
  <cols>
    <col collapsed="false" customWidth="true" hidden="false" outlineLevel="0" max="1" min="1" style="221" width="1.13"/>
    <col collapsed="false" customWidth="true" hidden="false" outlineLevel="0" max="2" min="2" style="222" width="6.69"/>
    <col collapsed="false" customWidth="true" hidden="false" outlineLevel="0" max="3" min="3" style="221" width="36.38"/>
    <col collapsed="false" customWidth="true" hidden="false" outlineLevel="0" max="4" min="4" style="221" width="19.97"/>
    <col collapsed="false" customWidth="true" hidden="false" outlineLevel="0" max="5" min="5" style="221" width="8.69"/>
    <col collapsed="false" customWidth="true" hidden="false" outlineLevel="0" max="6" min="6" style="223" width="17.68"/>
    <col collapsed="false" customWidth="true" hidden="false" outlineLevel="0" max="7" min="7" style="221" width="1.13"/>
    <col collapsed="false" customWidth="false" hidden="false" outlineLevel="0" max="257" min="8" style="221" width="9.13"/>
  </cols>
  <sheetData>
    <row r="1" customFormat="false" ht="12.75" hidden="false" customHeight="true" outlineLevel="0" collapsed="false">
      <c r="A1" s="224"/>
      <c r="B1" s="225" t="str">
        <f aca="false">CONCATENATE('Team Declaration'!A1," - ",'Team Declaration'!H1," - ",TEXT('Team Declaration'!O1,"d mmm yyyy"))</f>
        <v>Sussex Vets League - Lewes (B&amp;H) - 26 Jul 2021</v>
      </c>
      <c r="C1" s="225"/>
      <c r="D1" s="225"/>
      <c r="E1" s="225"/>
      <c r="F1" s="225"/>
      <c r="G1" s="224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customFormat="false" ht="13.5" hidden="false" customHeight="true" outlineLevel="0" collapsed="false">
      <c r="A2" s="224"/>
      <c r="B2" s="225"/>
      <c r="C2" s="225"/>
      <c r="D2" s="225"/>
      <c r="E2" s="225"/>
      <c r="F2" s="225"/>
      <c r="G2" s="224"/>
      <c r="H2" s="226"/>
      <c r="I2" s="226"/>
      <c r="J2" s="226"/>
      <c r="K2" s="226"/>
      <c r="L2" s="226"/>
      <c r="M2" s="226"/>
      <c r="N2" s="226"/>
      <c r="O2" s="226"/>
      <c r="P2" s="226"/>
      <c r="Q2" s="226"/>
    </row>
    <row r="3" s="232" customFormat="true" ht="31.5" hidden="false" customHeight="true" outlineLevel="0" collapsed="false">
      <c r="A3" s="227"/>
      <c r="B3" s="228" t="s">
        <v>212</v>
      </c>
      <c r="C3" s="229" t="s">
        <v>213</v>
      </c>
      <c r="D3" s="229" t="s">
        <v>214</v>
      </c>
      <c r="E3" s="230" t="s">
        <v>215</v>
      </c>
      <c r="F3" s="231" t="s">
        <v>216</v>
      </c>
      <c r="G3" s="227"/>
    </row>
    <row r="4" customFormat="false" ht="15" hidden="false" customHeight="true" outlineLevel="0" collapsed="false">
      <c r="A4" s="224"/>
      <c r="B4" s="233" t="n">
        <v>121</v>
      </c>
      <c r="C4" s="233" t="s">
        <v>217</v>
      </c>
      <c r="D4" s="233"/>
      <c r="E4" s="233"/>
      <c r="F4" s="233"/>
      <c r="G4" s="224"/>
    </row>
    <row r="5" customFormat="false" ht="15" hidden="false" customHeight="true" outlineLevel="0" collapsed="false">
      <c r="A5" s="224"/>
      <c r="B5" s="233" t="n">
        <v>124</v>
      </c>
      <c r="C5" s="233" t="s">
        <v>106</v>
      </c>
      <c r="D5" s="233" t="s">
        <v>218</v>
      </c>
      <c r="E5" s="233"/>
      <c r="F5" s="233"/>
      <c r="G5" s="224"/>
    </row>
    <row r="6" customFormat="false" ht="15" hidden="false" customHeight="true" outlineLevel="0" collapsed="false">
      <c r="A6" s="224"/>
      <c r="B6" s="233" t="n">
        <v>125</v>
      </c>
      <c r="C6" s="233" t="s">
        <v>219</v>
      </c>
      <c r="D6" s="233" t="s">
        <v>218</v>
      </c>
      <c r="E6" s="233" t="s">
        <v>220</v>
      </c>
      <c r="F6" s="233" t="s">
        <v>221</v>
      </c>
      <c r="G6" s="224"/>
    </row>
    <row r="7" customFormat="false" ht="15" hidden="false" customHeight="true" outlineLevel="0" collapsed="false">
      <c r="A7" s="224"/>
      <c r="B7" s="233" t="n">
        <v>126</v>
      </c>
      <c r="C7" s="233" t="s">
        <v>222</v>
      </c>
      <c r="D7" s="233" t="s">
        <v>218</v>
      </c>
      <c r="E7" s="233" t="s">
        <v>223</v>
      </c>
      <c r="F7" s="233" t="s">
        <v>57</v>
      </c>
      <c r="G7" s="224"/>
    </row>
    <row r="8" customFormat="false" ht="15" hidden="false" customHeight="true" outlineLevel="0" collapsed="false">
      <c r="A8" s="224"/>
      <c r="B8" s="233" t="n">
        <v>127</v>
      </c>
      <c r="C8" s="233" t="s">
        <v>224</v>
      </c>
      <c r="D8" s="233" t="s">
        <v>218</v>
      </c>
      <c r="E8" s="233" t="s">
        <v>223</v>
      </c>
      <c r="F8" s="233" t="s">
        <v>67</v>
      </c>
      <c r="G8" s="224"/>
    </row>
    <row r="9" customFormat="false" ht="15" hidden="false" customHeight="true" outlineLevel="0" collapsed="false">
      <c r="A9" s="224"/>
      <c r="B9" s="233" t="n">
        <v>128</v>
      </c>
      <c r="C9" s="233" t="s">
        <v>225</v>
      </c>
      <c r="D9" s="233" t="s">
        <v>218</v>
      </c>
      <c r="E9" s="233" t="s">
        <v>220</v>
      </c>
      <c r="F9" s="233" t="s">
        <v>226</v>
      </c>
      <c r="G9" s="224"/>
    </row>
    <row r="10" customFormat="false" ht="15" hidden="false" customHeight="true" outlineLevel="0" collapsed="false">
      <c r="A10" s="224"/>
      <c r="B10" s="233" t="n">
        <v>129</v>
      </c>
      <c r="C10" s="233" t="s">
        <v>227</v>
      </c>
      <c r="D10" s="233" t="s">
        <v>218</v>
      </c>
      <c r="E10" s="233" t="s">
        <v>228</v>
      </c>
      <c r="F10" s="233" t="s">
        <v>43</v>
      </c>
      <c r="G10" s="224"/>
    </row>
    <row r="11" customFormat="false" ht="15" hidden="false" customHeight="true" outlineLevel="0" collapsed="false">
      <c r="A11" s="224"/>
      <c r="B11" s="233" t="n">
        <v>130</v>
      </c>
      <c r="C11" s="233" t="s">
        <v>229</v>
      </c>
      <c r="D11" s="233" t="s">
        <v>218</v>
      </c>
      <c r="E11" s="233" t="s">
        <v>230</v>
      </c>
      <c r="F11" s="233" t="s">
        <v>231</v>
      </c>
      <c r="G11" s="224"/>
    </row>
    <row r="12" customFormat="false" ht="15" hidden="false" customHeight="true" outlineLevel="0" collapsed="false">
      <c r="A12" s="224"/>
      <c r="B12" s="233" t="n">
        <v>155</v>
      </c>
      <c r="C12" s="233" t="s">
        <v>137</v>
      </c>
      <c r="D12" s="233" t="s">
        <v>232</v>
      </c>
      <c r="E12" s="233" t="s">
        <v>233</v>
      </c>
      <c r="F12" s="233" t="s">
        <v>76</v>
      </c>
      <c r="G12" s="224"/>
    </row>
    <row r="13" customFormat="false" ht="15" hidden="false" customHeight="true" outlineLevel="0" collapsed="false">
      <c r="A13" s="224"/>
      <c r="B13" s="233" t="n">
        <v>156</v>
      </c>
      <c r="C13" s="233" t="s">
        <v>78</v>
      </c>
      <c r="D13" s="234" t="s">
        <v>145</v>
      </c>
      <c r="E13" s="234" t="s">
        <v>234</v>
      </c>
      <c r="F13" s="234" t="s">
        <v>57</v>
      </c>
      <c r="G13" s="224"/>
    </row>
    <row r="14" customFormat="false" ht="15" hidden="false" customHeight="true" outlineLevel="0" collapsed="false">
      <c r="A14" s="224"/>
      <c r="B14" s="233" t="n">
        <v>157</v>
      </c>
      <c r="C14" s="233" t="s">
        <v>235</v>
      </c>
      <c r="D14" s="233" t="s">
        <v>145</v>
      </c>
      <c r="E14" s="233" t="s">
        <v>230</v>
      </c>
      <c r="F14" s="233" t="s">
        <v>236</v>
      </c>
      <c r="G14" s="224"/>
    </row>
    <row r="15" customFormat="false" ht="15" hidden="false" customHeight="true" outlineLevel="0" collapsed="false">
      <c r="A15" s="224"/>
      <c r="B15" s="233" t="n">
        <v>158</v>
      </c>
      <c r="C15" s="233" t="s">
        <v>237</v>
      </c>
      <c r="D15" s="235" t="s">
        <v>145</v>
      </c>
      <c r="E15" s="235" t="s">
        <v>230</v>
      </c>
      <c r="F15" s="235" t="s">
        <v>43</v>
      </c>
      <c r="G15" s="224"/>
    </row>
    <row r="16" customFormat="false" ht="15" hidden="false" customHeight="true" outlineLevel="0" collapsed="false">
      <c r="A16" s="224"/>
      <c r="B16" s="233" t="n">
        <v>159</v>
      </c>
      <c r="C16" s="233" t="s">
        <v>70</v>
      </c>
      <c r="D16" s="233" t="s">
        <v>232</v>
      </c>
      <c r="E16" s="233" t="s">
        <v>238</v>
      </c>
      <c r="F16" s="233" t="s">
        <v>39</v>
      </c>
      <c r="G16" s="224"/>
    </row>
    <row r="17" customFormat="false" ht="15" hidden="false" customHeight="true" outlineLevel="0" collapsed="false">
      <c r="A17" s="224"/>
      <c r="B17" s="233" t="n">
        <v>165</v>
      </c>
      <c r="C17" s="233" t="s">
        <v>115</v>
      </c>
      <c r="D17" s="233" t="s">
        <v>145</v>
      </c>
      <c r="E17" s="233" t="s">
        <v>239</v>
      </c>
      <c r="F17" s="233" t="s">
        <v>240</v>
      </c>
      <c r="G17" s="224"/>
    </row>
    <row r="18" customFormat="false" ht="15" hidden="false" customHeight="true" outlineLevel="0" collapsed="false">
      <c r="A18" s="224"/>
      <c r="B18" s="233" t="n">
        <v>167</v>
      </c>
      <c r="C18" s="233" t="s">
        <v>102</v>
      </c>
      <c r="D18" s="233" t="s">
        <v>145</v>
      </c>
      <c r="E18" s="233" t="s">
        <v>241</v>
      </c>
      <c r="F18" s="233" t="s">
        <v>240</v>
      </c>
      <c r="G18" s="224"/>
    </row>
    <row r="19" customFormat="false" ht="15" hidden="false" customHeight="true" outlineLevel="0" collapsed="false">
      <c r="A19" s="224"/>
      <c r="B19" s="233" t="n">
        <v>175</v>
      </c>
      <c r="C19" s="233" t="s">
        <v>69</v>
      </c>
      <c r="D19" s="233" t="s">
        <v>4</v>
      </c>
      <c r="E19" s="233" t="s">
        <v>234</v>
      </c>
      <c r="F19" s="233" t="s">
        <v>76</v>
      </c>
      <c r="G19" s="224"/>
    </row>
    <row r="20" customFormat="false" ht="15" hidden="false" customHeight="true" outlineLevel="0" collapsed="false">
      <c r="A20" s="224"/>
      <c r="B20" s="233" t="n">
        <v>176</v>
      </c>
      <c r="C20" s="233" t="s">
        <v>242</v>
      </c>
      <c r="D20" s="233" t="s">
        <v>4</v>
      </c>
      <c r="E20" s="233" t="s">
        <v>238</v>
      </c>
      <c r="F20" s="233" t="s">
        <v>243</v>
      </c>
      <c r="G20" s="224"/>
    </row>
    <row r="21" customFormat="false" ht="15" hidden="false" customHeight="true" outlineLevel="0" collapsed="false">
      <c r="A21" s="224"/>
      <c r="B21" s="233" t="n">
        <v>177</v>
      </c>
      <c r="C21" s="233" t="s">
        <v>217</v>
      </c>
      <c r="D21" s="233"/>
      <c r="E21" s="233"/>
      <c r="F21" s="233"/>
      <c r="G21" s="224"/>
    </row>
    <row r="22" customFormat="false" ht="15" hidden="false" customHeight="true" outlineLevel="0" collapsed="false">
      <c r="A22" s="224"/>
      <c r="B22" s="233" t="n">
        <v>178</v>
      </c>
      <c r="C22" s="233" t="s">
        <v>143</v>
      </c>
      <c r="D22" s="233" t="s">
        <v>4</v>
      </c>
      <c r="E22" s="233" t="s">
        <v>244</v>
      </c>
      <c r="F22" s="233" t="s">
        <v>45</v>
      </c>
      <c r="G22" s="224"/>
    </row>
    <row r="23" customFormat="false" ht="15" hidden="false" customHeight="true" outlineLevel="0" collapsed="false">
      <c r="A23" s="224"/>
      <c r="B23" s="233" t="n">
        <v>179</v>
      </c>
      <c r="C23" s="233" t="s">
        <v>245</v>
      </c>
      <c r="D23" s="233" t="s">
        <v>4</v>
      </c>
      <c r="E23" s="233" t="s">
        <v>246</v>
      </c>
      <c r="F23" s="233" t="s">
        <v>80</v>
      </c>
      <c r="G23" s="224"/>
    </row>
    <row r="24" customFormat="false" ht="15" hidden="false" customHeight="true" outlineLevel="0" collapsed="false">
      <c r="A24" s="224"/>
      <c r="B24" s="233" t="n">
        <v>180</v>
      </c>
      <c r="C24" s="233" t="s">
        <v>110</v>
      </c>
      <c r="D24" s="233" t="s">
        <v>247</v>
      </c>
      <c r="E24" s="233" t="s">
        <v>233</v>
      </c>
      <c r="F24" s="233" t="s">
        <v>28</v>
      </c>
      <c r="G24" s="224"/>
    </row>
    <row r="25" customFormat="false" ht="15" hidden="false" customHeight="true" outlineLevel="0" collapsed="false">
      <c r="A25" s="224"/>
      <c r="B25" s="233" t="n">
        <v>181</v>
      </c>
      <c r="C25" s="233" t="s">
        <v>248</v>
      </c>
      <c r="D25" s="233" t="s">
        <v>218</v>
      </c>
      <c r="E25" s="233" t="s">
        <v>238</v>
      </c>
      <c r="F25" s="233" t="s">
        <v>45</v>
      </c>
      <c r="G25" s="224"/>
    </row>
    <row r="26" customFormat="false" ht="15" hidden="false" customHeight="true" outlineLevel="0" collapsed="false">
      <c r="A26" s="227"/>
      <c r="B26" s="233" t="n">
        <v>182</v>
      </c>
      <c r="C26" s="233" t="s">
        <v>249</v>
      </c>
      <c r="D26" s="233" t="s">
        <v>247</v>
      </c>
      <c r="E26" s="233" t="s">
        <v>233</v>
      </c>
      <c r="F26" s="233" t="s">
        <v>240</v>
      </c>
      <c r="G26" s="227"/>
    </row>
    <row r="27" customFormat="false" ht="15" hidden="false" customHeight="true" outlineLevel="0" collapsed="false">
      <c r="A27" s="224"/>
      <c r="B27" s="233" t="n">
        <v>183</v>
      </c>
      <c r="C27" s="233" t="s">
        <v>250</v>
      </c>
      <c r="D27" s="233" t="s">
        <v>218</v>
      </c>
      <c r="E27" s="233" t="s">
        <v>223</v>
      </c>
      <c r="F27" s="233" t="s">
        <v>45</v>
      </c>
      <c r="G27" s="224"/>
    </row>
    <row r="28" customFormat="false" ht="15" hidden="false" customHeight="true" outlineLevel="0" collapsed="false">
      <c r="A28" s="224"/>
      <c r="B28" s="233" t="n">
        <v>184</v>
      </c>
      <c r="C28" s="233" t="s">
        <v>251</v>
      </c>
      <c r="D28" s="233" t="s">
        <v>252</v>
      </c>
      <c r="E28" s="233" t="s">
        <v>223</v>
      </c>
      <c r="F28" s="233" t="s">
        <v>57</v>
      </c>
      <c r="G28" s="224"/>
    </row>
    <row r="29" customFormat="false" ht="15" hidden="false" customHeight="true" outlineLevel="0" collapsed="false">
      <c r="A29" s="224"/>
      <c r="B29" s="233" t="n">
        <v>185</v>
      </c>
      <c r="C29" s="233" t="s">
        <v>253</v>
      </c>
      <c r="D29" s="233" t="s">
        <v>145</v>
      </c>
      <c r="E29" s="233" t="s">
        <v>254</v>
      </c>
      <c r="F29" s="233" t="s">
        <v>113</v>
      </c>
      <c r="G29" s="224"/>
    </row>
    <row r="30" customFormat="false" ht="15" hidden="false" customHeight="true" outlineLevel="0" collapsed="false">
      <c r="A30" s="224"/>
      <c r="B30" s="233" t="n">
        <v>186</v>
      </c>
      <c r="C30" s="233" t="s">
        <v>255</v>
      </c>
      <c r="D30" s="233" t="s">
        <v>145</v>
      </c>
      <c r="E30" s="233" t="s">
        <v>254</v>
      </c>
      <c r="F30" s="233" t="s">
        <v>113</v>
      </c>
      <c r="G30" s="224"/>
    </row>
    <row r="31" customFormat="false" ht="15" hidden="false" customHeight="true" outlineLevel="0" collapsed="false">
      <c r="A31" s="224"/>
      <c r="B31" s="233" t="n">
        <v>187</v>
      </c>
      <c r="C31" s="233" t="s">
        <v>256</v>
      </c>
      <c r="D31" s="233" t="s">
        <v>145</v>
      </c>
      <c r="E31" s="233" t="s">
        <v>254</v>
      </c>
      <c r="F31" s="233" t="s">
        <v>113</v>
      </c>
      <c r="G31" s="224"/>
    </row>
    <row r="32" customFormat="false" ht="15" hidden="false" customHeight="true" outlineLevel="0" collapsed="false">
      <c r="A32" s="224"/>
      <c r="B32" s="233" t="n">
        <v>188</v>
      </c>
      <c r="C32" s="233" t="s">
        <v>257</v>
      </c>
      <c r="D32" s="233" t="s">
        <v>145</v>
      </c>
      <c r="E32" s="233" t="s">
        <v>258</v>
      </c>
      <c r="F32" s="233" t="s">
        <v>113</v>
      </c>
      <c r="G32" s="224"/>
    </row>
    <row r="33" customFormat="false" ht="15" hidden="false" customHeight="true" outlineLevel="0" collapsed="false">
      <c r="A33" s="224"/>
      <c r="B33" s="233" t="n">
        <v>189</v>
      </c>
      <c r="C33" s="233" t="s">
        <v>259</v>
      </c>
      <c r="D33" s="233" t="s">
        <v>145</v>
      </c>
      <c r="E33" s="233" t="s">
        <v>260</v>
      </c>
      <c r="F33" s="233" t="s">
        <v>113</v>
      </c>
      <c r="G33" s="224"/>
    </row>
    <row r="34" customFormat="false" ht="15" hidden="false" customHeight="true" outlineLevel="0" collapsed="false">
      <c r="A34" s="224"/>
      <c r="B34" s="233" t="n">
        <v>190</v>
      </c>
      <c r="C34" s="233" t="s">
        <v>261</v>
      </c>
      <c r="D34" s="233" t="s">
        <v>262</v>
      </c>
      <c r="E34" s="233" t="s">
        <v>254</v>
      </c>
      <c r="F34" s="233" t="s">
        <v>113</v>
      </c>
      <c r="G34" s="224"/>
    </row>
    <row r="35" customFormat="false" ht="15" hidden="false" customHeight="true" outlineLevel="0" collapsed="false">
      <c r="A35" s="224"/>
      <c r="B35" s="233" t="n">
        <v>191</v>
      </c>
      <c r="C35" s="236" t="s">
        <v>263</v>
      </c>
      <c r="D35" s="233" t="s">
        <v>252</v>
      </c>
      <c r="E35" s="233" t="s">
        <v>264</v>
      </c>
      <c r="F35" s="233" t="s">
        <v>39</v>
      </c>
      <c r="G35" s="224"/>
    </row>
    <row r="36" customFormat="false" ht="15" hidden="false" customHeight="true" outlineLevel="0" collapsed="false">
      <c r="A36" s="224"/>
      <c r="B36" s="233" t="n">
        <v>192</v>
      </c>
      <c r="C36" s="233" t="s">
        <v>265</v>
      </c>
      <c r="D36" s="233" t="s">
        <v>232</v>
      </c>
      <c r="E36" s="233" t="s">
        <v>230</v>
      </c>
      <c r="F36" s="233" t="s">
        <v>57</v>
      </c>
      <c r="G36" s="224"/>
    </row>
    <row r="37" customFormat="false" ht="15" hidden="false" customHeight="true" outlineLevel="0" collapsed="false">
      <c r="A37" s="224"/>
      <c r="B37" s="233" t="n">
        <v>193</v>
      </c>
      <c r="C37" s="233" t="s">
        <v>266</v>
      </c>
      <c r="D37" s="233" t="s">
        <v>218</v>
      </c>
      <c r="E37" s="233" t="s">
        <v>246</v>
      </c>
      <c r="F37" s="233" t="s">
        <v>80</v>
      </c>
      <c r="G37" s="224"/>
    </row>
    <row r="38" customFormat="false" ht="15" hidden="false" customHeight="true" outlineLevel="0" collapsed="false">
      <c r="A38" s="224"/>
      <c r="B38" s="233"/>
      <c r="C38" s="233"/>
      <c r="D38" s="233"/>
      <c r="E38" s="236"/>
      <c r="F38" s="233"/>
      <c r="G38" s="224"/>
    </row>
    <row r="39" customFormat="false" ht="15" hidden="false" customHeight="true" outlineLevel="0" collapsed="false">
      <c r="A39" s="224"/>
      <c r="B39" s="233"/>
      <c r="C39" s="233"/>
      <c r="D39" s="233"/>
      <c r="E39" s="233"/>
      <c r="F39" s="233"/>
      <c r="G39" s="224"/>
    </row>
    <row r="40" customFormat="false" ht="15" hidden="false" customHeight="true" outlineLevel="0" collapsed="false">
      <c r="A40" s="224"/>
      <c r="B40" s="233"/>
      <c r="C40" s="233"/>
      <c r="D40" s="233"/>
      <c r="E40" s="233"/>
      <c r="F40" s="233"/>
      <c r="G40" s="224"/>
    </row>
    <row r="41" customFormat="false" ht="15" hidden="false" customHeight="true" outlineLevel="0" collapsed="false">
      <c r="A41" s="224"/>
      <c r="B41" s="233"/>
      <c r="C41" s="233"/>
      <c r="D41" s="233"/>
      <c r="E41" s="233"/>
      <c r="F41" s="233"/>
      <c r="G41" s="224"/>
    </row>
    <row r="42" customFormat="false" ht="15" hidden="false" customHeight="true" outlineLevel="0" collapsed="false">
      <c r="A42" s="224"/>
      <c r="B42" s="233"/>
      <c r="C42" s="233"/>
      <c r="D42" s="233"/>
      <c r="E42" s="233"/>
      <c r="F42" s="233"/>
      <c r="G42" s="224"/>
    </row>
    <row r="43" customFormat="false" ht="15" hidden="false" customHeight="true" outlineLevel="0" collapsed="false">
      <c r="A43" s="224"/>
      <c r="B43" s="233"/>
      <c r="C43" s="233"/>
      <c r="D43" s="233"/>
      <c r="E43" s="233"/>
      <c r="F43" s="233"/>
      <c r="G43" s="224"/>
    </row>
    <row r="44" customFormat="false" ht="15" hidden="false" customHeight="true" outlineLevel="0" collapsed="false">
      <c r="A44" s="224"/>
      <c r="B44" s="233"/>
      <c r="C44" s="233"/>
      <c r="D44" s="233"/>
      <c r="E44" s="233"/>
      <c r="F44" s="233"/>
      <c r="G44" s="224"/>
    </row>
    <row r="45" customFormat="false" ht="15" hidden="false" customHeight="true" outlineLevel="0" collapsed="false">
      <c r="A45" s="224"/>
      <c r="B45" s="233"/>
      <c r="C45" s="233"/>
      <c r="D45" s="233"/>
      <c r="E45" s="233"/>
      <c r="F45" s="233"/>
      <c r="G45" s="224"/>
    </row>
    <row r="46" customFormat="false" ht="15" hidden="false" customHeight="true" outlineLevel="0" collapsed="false">
      <c r="A46" s="224"/>
      <c r="B46" s="233"/>
      <c r="C46" s="233"/>
      <c r="D46" s="233"/>
      <c r="E46" s="233"/>
      <c r="F46" s="233"/>
      <c r="G46" s="224"/>
    </row>
    <row r="47" customFormat="false" ht="15" hidden="false" customHeight="true" outlineLevel="0" collapsed="false">
      <c r="A47" s="224"/>
      <c r="B47" s="233"/>
      <c r="C47" s="233"/>
      <c r="D47" s="233"/>
      <c r="E47" s="233"/>
      <c r="F47" s="233"/>
      <c r="G47" s="224"/>
    </row>
    <row r="48" customFormat="false" ht="15" hidden="false" customHeight="true" outlineLevel="0" collapsed="false">
      <c r="A48" s="224"/>
      <c r="B48" s="233"/>
      <c r="C48" s="233"/>
      <c r="D48" s="233"/>
      <c r="E48" s="233"/>
      <c r="F48" s="233"/>
      <c r="G48" s="224"/>
    </row>
    <row r="49" customFormat="false" ht="15" hidden="false" customHeight="true" outlineLevel="0" collapsed="false">
      <c r="A49" s="224"/>
      <c r="B49" s="233"/>
      <c r="C49" s="236"/>
      <c r="D49" s="233"/>
      <c r="E49" s="233"/>
      <c r="F49" s="233"/>
      <c r="G49" s="224"/>
    </row>
    <row r="50" customFormat="false" ht="15" hidden="false" customHeight="true" outlineLevel="0" collapsed="false">
      <c r="A50" s="224"/>
      <c r="B50" s="233"/>
      <c r="C50" s="233"/>
      <c r="D50" s="233"/>
      <c r="E50" s="233"/>
      <c r="F50" s="233"/>
      <c r="G50" s="224"/>
    </row>
    <row r="51" customFormat="false" ht="15" hidden="false" customHeight="true" outlineLevel="0" collapsed="false">
      <c r="A51" s="224"/>
      <c r="B51" s="233"/>
      <c r="C51" s="233"/>
      <c r="D51" s="233"/>
      <c r="E51" s="233"/>
      <c r="F51" s="233"/>
      <c r="G51" s="224"/>
    </row>
    <row r="52" customFormat="false" ht="15" hidden="false" customHeight="true" outlineLevel="0" collapsed="false">
      <c r="A52" s="224"/>
      <c r="B52" s="233"/>
      <c r="C52" s="233"/>
      <c r="D52" s="233"/>
      <c r="E52" s="233"/>
      <c r="F52" s="233"/>
      <c r="G52" s="224"/>
    </row>
    <row r="53" customFormat="false" ht="15" hidden="false" customHeight="true" outlineLevel="0" collapsed="false">
      <c r="A53" s="224"/>
      <c r="B53" s="233"/>
      <c r="C53" s="233"/>
      <c r="D53" s="233"/>
      <c r="E53" s="233"/>
      <c r="F53" s="233"/>
      <c r="G53" s="224"/>
    </row>
    <row r="54" customFormat="false" ht="15" hidden="false" customHeight="true" outlineLevel="0" collapsed="false">
      <c r="A54" s="224"/>
      <c r="B54" s="233"/>
      <c r="C54" s="233"/>
      <c r="D54" s="233"/>
      <c r="E54" s="233"/>
      <c r="F54" s="233"/>
      <c r="G54" s="224"/>
    </row>
    <row r="55" customFormat="false" ht="15" hidden="false" customHeight="true" outlineLevel="0" collapsed="false">
      <c r="A55" s="224"/>
      <c r="B55" s="233"/>
      <c r="C55" s="233"/>
      <c r="D55" s="233"/>
      <c r="E55" s="233"/>
      <c r="F55" s="233"/>
      <c r="G55" s="224"/>
    </row>
    <row r="56" customFormat="false" ht="15" hidden="false" customHeight="true" outlineLevel="0" collapsed="false">
      <c r="A56" s="224"/>
      <c r="B56" s="233"/>
      <c r="C56" s="235"/>
      <c r="D56" s="235"/>
      <c r="E56" s="235"/>
      <c r="F56" s="235"/>
      <c r="G56" s="224"/>
    </row>
    <row r="57" customFormat="false" ht="15" hidden="false" customHeight="true" outlineLevel="0" collapsed="false">
      <c r="A57" s="224"/>
      <c r="B57" s="233"/>
      <c r="C57" s="235"/>
      <c r="D57" s="235"/>
      <c r="E57" s="235"/>
      <c r="F57" s="235"/>
      <c r="G57" s="224"/>
    </row>
    <row r="58" customFormat="false" ht="15" hidden="false" customHeight="true" outlineLevel="0" collapsed="false">
      <c r="A58" s="224"/>
      <c r="B58" s="233"/>
      <c r="C58" s="235"/>
      <c r="D58" s="235"/>
      <c r="E58" s="235"/>
      <c r="F58" s="235"/>
      <c r="G58" s="224"/>
    </row>
    <row r="59" customFormat="false" ht="15" hidden="false" customHeight="true" outlineLevel="0" collapsed="false">
      <c r="A59" s="224"/>
      <c r="B59" s="233"/>
      <c r="C59" s="235"/>
      <c r="D59" s="235"/>
      <c r="E59" s="235"/>
      <c r="F59" s="235"/>
      <c r="G59" s="224"/>
    </row>
    <row r="60" customFormat="false" ht="15" hidden="false" customHeight="true" outlineLevel="0" collapsed="false">
      <c r="A60" s="224"/>
      <c r="B60" s="233"/>
      <c r="C60" s="235"/>
      <c r="D60" s="235"/>
      <c r="E60" s="235"/>
      <c r="F60" s="235"/>
      <c r="G60" s="224"/>
    </row>
    <row r="61" customFormat="false" ht="15" hidden="false" customHeight="true" outlineLevel="0" collapsed="false">
      <c r="A61" s="224"/>
      <c r="B61" s="233"/>
      <c r="C61" s="235"/>
      <c r="D61" s="235"/>
      <c r="E61" s="235"/>
      <c r="F61" s="235"/>
      <c r="G61" s="224"/>
    </row>
    <row r="62" customFormat="false" ht="15" hidden="false" customHeight="true" outlineLevel="0" collapsed="false">
      <c r="A62" s="224"/>
      <c r="B62" s="233"/>
      <c r="C62" s="235"/>
      <c r="D62" s="235"/>
      <c r="E62" s="235"/>
      <c r="F62" s="235"/>
      <c r="G62" s="224"/>
    </row>
    <row r="63" customFormat="false" ht="15" hidden="false" customHeight="true" outlineLevel="0" collapsed="false">
      <c r="A63" s="224"/>
      <c r="B63" s="233"/>
      <c r="C63" s="235"/>
      <c r="D63" s="235"/>
      <c r="E63" s="235"/>
      <c r="F63" s="235"/>
      <c r="G63" s="224"/>
    </row>
    <row r="64" customFormat="false" ht="15" hidden="false" customHeight="true" outlineLevel="0" collapsed="false">
      <c r="A64" s="224"/>
      <c r="B64" s="233"/>
      <c r="C64" s="235"/>
      <c r="D64" s="235"/>
      <c r="E64" s="235"/>
      <c r="F64" s="235"/>
      <c r="G64" s="224"/>
    </row>
    <row r="65" customFormat="false" ht="15" hidden="false" customHeight="true" outlineLevel="0" collapsed="false">
      <c r="A65" s="224"/>
      <c r="B65" s="233"/>
      <c r="C65" s="235"/>
      <c r="D65" s="235"/>
      <c r="E65" s="235"/>
      <c r="F65" s="235"/>
      <c r="G65" s="224"/>
    </row>
    <row r="66" customFormat="false" ht="15" hidden="false" customHeight="true" outlineLevel="0" collapsed="false">
      <c r="A66" s="224"/>
      <c r="B66" s="233"/>
      <c r="C66" s="235"/>
      <c r="D66" s="235"/>
      <c r="E66" s="235"/>
      <c r="F66" s="235"/>
      <c r="G66" s="224"/>
    </row>
    <row r="67" customFormat="false" ht="15" hidden="false" customHeight="true" outlineLevel="0" collapsed="false">
      <c r="A67" s="224"/>
      <c r="B67" s="233"/>
      <c r="C67" s="235"/>
      <c r="D67" s="235"/>
      <c r="E67" s="235"/>
      <c r="F67" s="235"/>
      <c r="G67" s="224"/>
    </row>
    <row r="68" customFormat="false" ht="15" hidden="false" customHeight="true" outlineLevel="0" collapsed="false">
      <c r="A68" s="224"/>
      <c r="B68" s="233"/>
      <c r="C68" s="235"/>
      <c r="D68" s="235"/>
      <c r="E68" s="235"/>
      <c r="F68" s="235"/>
      <c r="G68" s="224"/>
    </row>
    <row r="69" customFormat="false" ht="15" hidden="false" customHeight="true" outlineLevel="0" collapsed="false">
      <c r="A69" s="224"/>
      <c r="B69" s="233"/>
      <c r="C69" s="235"/>
      <c r="D69" s="235"/>
      <c r="E69" s="235"/>
      <c r="F69" s="235"/>
      <c r="G69" s="224"/>
    </row>
    <row r="70" customFormat="false" ht="15" hidden="false" customHeight="true" outlineLevel="0" collapsed="false">
      <c r="A70" s="224"/>
      <c r="B70" s="233"/>
      <c r="C70" s="235"/>
      <c r="D70" s="235"/>
      <c r="E70" s="235"/>
      <c r="F70" s="235"/>
      <c r="G70" s="224"/>
    </row>
    <row r="71" customFormat="false" ht="15" hidden="false" customHeight="true" outlineLevel="0" collapsed="false">
      <c r="A71" s="224"/>
      <c r="B71" s="233"/>
      <c r="C71" s="235"/>
      <c r="D71" s="235"/>
      <c r="E71" s="235"/>
      <c r="F71" s="235"/>
      <c r="G71" s="224"/>
    </row>
    <row r="72" customFormat="false" ht="15" hidden="false" customHeight="true" outlineLevel="0" collapsed="false">
      <c r="A72" s="224"/>
      <c r="B72" s="233"/>
      <c r="C72" s="235"/>
      <c r="D72" s="235"/>
      <c r="E72" s="235"/>
      <c r="F72" s="235"/>
      <c r="G72" s="224"/>
    </row>
    <row r="73" customFormat="false" ht="15" hidden="false" customHeight="true" outlineLevel="0" collapsed="false">
      <c r="A73" s="224"/>
      <c r="B73" s="233"/>
      <c r="C73" s="235"/>
      <c r="D73" s="235"/>
      <c r="E73" s="235"/>
      <c r="F73" s="235"/>
      <c r="G73" s="224"/>
    </row>
    <row r="74" customFormat="false" ht="15" hidden="false" customHeight="true" outlineLevel="0" collapsed="false">
      <c r="A74" s="224"/>
      <c r="B74" s="233"/>
      <c r="C74" s="235"/>
      <c r="D74" s="235"/>
      <c r="E74" s="235"/>
      <c r="F74" s="236"/>
      <c r="G74" s="224"/>
    </row>
    <row r="75" customFormat="false" ht="15" hidden="false" customHeight="true" outlineLevel="0" collapsed="false">
      <c r="A75" s="224"/>
      <c r="B75" s="233"/>
      <c r="C75" s="235"/>
      <c r="D75" s="235"/>
      <c r="E75" s="235"/>
      <c r="F75" s="235"/>
      <c r="G75" s="224"/>
    </row>
    <row r="76" customFormat="false" ht="15" hidden="false" customHeight="true" outlineLevel="0" collapsed="false">
      <c r="A76" s="224"/>
      <c r="B76" s="233"/>
      <c r="C76" s="235"/>
      <c r="D76" s="235"/>
      <c r="E76" s="235"/>
      <c r="F76" s="235"/>
      <c r="G76" s="224"/>
    </row>
    <row r="77" customFormat="false" ht="15" hidden="false" customHeight="true" outlineLevel="0" collapsed="false">
      <c r="A77" s="224"/>
      <c r="B77" s="233"/>
      <c r="C77" s="235"/>
      <c r="D77" s="235"/>
      <c r="E77" s="235"/>
      <c r="F77" s="235"/>
      <c r="G77" s="224"/>
    </row>
    <row r="78" customFormat="false" ht="15" hidden="false" customHeight="true" outlineLevel="0" collapsed="false">
      <c r="A78" s="224"/>
      <c r="B78" s="233"/>
      <c r="C78" s="235"/>
      <c r="D78" s="235"/>
      <c r="E78" s="235"/>
      <c r="F78" s="235"/>
      <c r="G78" s="224"/>
    </row>
    <row r="79" customFormat="false" ht="15" hidden="false" customHeight="true" outlineLevel="0" collapsed="false">
      <c r="A79" s="224"/>
      <c r="B79" s="233"/>
      <c r="C79" s="235"/>
      <c r="D79" s="235"/>
      <c r="E79" s="235"/>
      <c r="F79" s="235"/>
      <c r="G79" s="224"/>
    </row>
    <row r="80" customFormat="false" ht="15" hidden="false" customHeight="true" outlineLevel="0" collapsed="false">
      <c r="A80" s="224"/>
      <c r="B80" s="233"/>
      <c r="C80" s="235"/>
      <c r="D80" s="235"/>
      <c r="E80" s="235"/>
      <c r="F80" s="235"/>
      <c r="G80" s="224"/>
    </row>
    <row r="81" customFormat="false" ht="15" hidden="false" customHeight="true" outlineLevel="0" collapsed="false">
      <c r="A81" s="224"/>
      <c r="B81" s="233"/>
      <c r="C81" s="235"/>
      <c r="D81" s="235"/>
      <c r="E81" s="235"/>
      <c r="F81" s="235"/>
      <c r="G81" s="224"/>
    </row>
    <row r="82" customFormat="false" ht="15" hidden="false" customHeight="true" outlineLevel="0" collapsed="false">
      <c r="A82" s="224"/>
      <c r="B82" s="233"/>
      <c r="C82" s="235"/>
      <c r="D82" s="235"/>
      <c r="E82" s="235"/>
      <c r="F82" s="235"/>
      <c r="G82" s="224"/>
    </row>
    <row r="83" customFormat="false" ht="15" hidden="false" customHeight="true" outlineLevel="0" collapsed="false">
      <c r="A83" s="224"/>
      <c r="B83" s="233"/>
      <c r="C83" s="235"/>
      <c r="D83" s="235"/>
      <c r="E83" s="235"/>
      <c r="F83" s="235"/>
      <c r="G83" s="224"/>
    </row>
    <row r="84" customFormat="false" ht="15" hidden="false" customHeight="true" outlineLevel="0" collapsed="false">
      <c r="A84" s="224"/>
      <c r="B84" s="233"/>
      <c r="C84" s="235"/>
      <c r="D84" s="235"/>
      <c r="E84" s="235"/>
      <c r="F84" s="235"/>
      <c r="G84" s="224"/>
    </row>
    <row r="85" customFormat="false" ht="15" hidden="false" customHeight="true" outlineLevel="0" collapsed="false">
      <c r="A85" s="224"/>
      <c r="B85" s="233"/>
      <c r="C85" s="235"/>
      <c r="D85" s="235"/>
      <c r="E85" s="235"/>
      <c r="F85" s="235"/>
      <c r="G85" s="224"/>
    </row>
    <row r="86" customFormat="false" ht="15" hidden="false" customHeight="true" outlineLevel="0" collapsed="false">
      <c r="A86" s="224"/>
      <c r="B86" s="233"/>
      <c r="C86" s="235"/>
      <c r="D86" s="235"/>
      <c r="E86" s="235"/>
      <c r="F86" s="235"/>
      <c r="G86" s="224"/>
    </row>
    <row r="87" customFormat="false" ht="15" hidden="false" customHeight="true" outlineLevel="0" collapsed="false">
      <c r="A87" s="224"/>
      <c r="B87" s="233"/>
      <c r="C87" s="235"/>
      <c r="D87" s="235"/>
      <c r="E87" s="235"/>
      <c r="F87" s="235"/>
      <c r="G87" s="224"/>
    </row>
    <row r="88" customFormat="false" ht="15" hidden="false" customHeight="true" outlineLevel="0" collapsed="false">
      <c r="A88" s="224"/>
      <c r="B88" s="233"/>
      <c r="C88" s="235"/>
      <c r="D88" s="235"/>
      <c r="E88" s="235"/>
      <c r="F88" s="235"/>
      <c r="G88" s="224"/>
    </row>
    <row r="89" customFormat="false" ht="15" hidden="false" customHeight="true" outlineLevel="0" collapsed="false">
      <c r="A89" s="224"/>
      <c r="B89" s="233"/>
      <c r="C89" s="235"/>
      <c r="D89" s="235"/>
      <c r="E89" s="235"/>
      <c r="F89" s="235"/>
      <c r="G89" s="224"/>
    </row>
    <row r="90" customFormat="false" ht="15" hidden="false" customHeight="true" outlineLevel="0" collapsed="false">
      <c r="A90" s="224"/>
      <c r="B90" s="233"/>
      <c r="C90" s="235"/>
      <c r="D90" s="235"/>
      <c r="E90" s="235"/>
      <c r="F90" s="235"/>
      <c r="G90" s="224"/>
    </row>
    <row r="91" customFormat="false" ht="15" hidden="false" customHeight="true" outlineLevel="0" collapsed="false">
      <c r="A91" s="224"/>
      <c r="B91" s="233"/>
      <c r="C91" s="235"/>
      <c r="D91" s="233"/>
      <c r="E91" s="235"/>
      <c r="F91" s="235"/>
      <c r="G91" s="224"/>
    </row>
    <row r="92" customFormat="false" ht="15" hidden="false" customHeight="true" outlineLevel="0" collapsed="false">
      <c r="A92" s="224"/>
      <c r="B92" s="233"/>
      <c r="C92" s="235"/>
      <c r="D92" s="236"/>
      <c r="E92" s="235"/>
      <c r="F92" s="235"/>
      <c r="G92" s="224"/>
    </row>
    <row r="93" customFormat="false" ht="15" hidden="false" customHeight="true" outlineLevel="0" collapsed="false">
      <c r="A93" s="224"/>
      <c r="B93" s="233"/>
      <c r="C93" s="235"/>
      <c r="D93" s="235"/>
      <c r="E93" s="235"/>
      <c r="F93" s="235"/>
      <c r="G93" s="224"/>
    </row>
    <row r="94" customFormat="false" ht="15" hidden="false" customHeight="true" outlineLevel="0" collapsed="false">
      <c r="A94" s="224"/>
      <c r="B94" s="233"/>
      <c r="C94" s="235"/>
      <c r="D94" s="235"/>
      <c r="E94" s="235"/>
      <c r="F94" s="235"/>
      <c r="G94" s="224"/>
    </row>
    <row r="95" customFormat="false" ht="15" hidden="false" customHeight="true" outlineLevel="0" collapsed="false">
      <c r="A95" s="224"/>
      <c r="B95" s="233"/>
      <c r="C95" s="235"/>
      <c r="D95" s="235"/>
      <c r="E95" s="235"/>
      <c r="F95" s="235"/>
      <c r="G95" s="224"/>
    </row>
    <row r="96" customFormat="false" ht="15" hidden="false" customHeight="true" outlineLevel="0" collapsed="false">
      <c r="A96" s="224"/>
      <c r="B96" s="233"/>
      <c r="C96" s="235"/>
      <c r="D96" s="235"/>
      <c r="E96" s="235"/>
      <c r="F96" s="235"/>
      <c r="G96" s="224"/>
    </row>
    <row r="97" customFormat="false" ht="15" hidden="false" customHeight="true" outlineLevel="0" collapsed="false">
      <c r="A97" s="224"/>
      <c r="B97" s="233"/>
      <c r="C97" s="235"/>
      <c r="D97" s="235"/>
      <c r="E97" s="235"/>
      <c r="F97" s="235"/>
      <c r="G97" s="224"/>
    </row>
    <row r="98" customFormat="false" ht="15" hidden="false" customHeight="true" outlineLevel="0" collapsed="false">
      <c r="A98" s="224"/>
      <c r="B98" s="233"/>
      <c r="C98" s="235"/>
      <c r="D98" s="235"/>
      <c r="E98" s="235"/>
      <c r="F98" s="235"/>
      <c r="G98" s="224"/>
    </row>
    <row r="99" customFormat="false" ht="15" hidden="false" customHeight="true" outlineLevel="0" collapsed="false">
      <c r="A99" s="224"/>
      <c r="B99" s="233"/>
      <c r="C99" s="235"/>
      <c r="D99" s="235"/>
      <c r="E99" s="235"/>
      <c r="F99" s="235"/>
      <c r="G99" s="224"/>
    </row>
    <row r="100" customFormat="false" ht="15" hidden="false" customHeight="true" outlineLevel="0" collapsed="false">
      <c r="A100" s="224"/>
      <c r="B100" s="233"/>
      <c r="C100" s="235"/>
      <c r="D100" s="235"/>
      <c r="E100" s="235"/>
      <c r="F100" s="235"/>
      <c r="G100" s="224"/>
    </row>
    <row r="101" customFormat="false" ht="15" hidden="false" customHeight="true" outlineLevel="0" collapsed="false">
      <c r="A101" s="224"/>
      <c r="B101" s="233"/>
      <c r="C101" s="235"/>
      <c r="D101" s="235"/>
      <c r="E101" s="235"/>
      <c r="F101" s="235"/>
      <c r="G101" s="224"/>
    </row>
    <row r="102" customFormat="false" ht="15" hidden="false" customHeight="true" outlineLevel="0" collapsed="false">
      <c r="A102" s="224"/>
      <c r="B102" s="233"/>
      <c r="C102" s="235"/>
      <c r="D102" s="235"/>
      <c r="E102" s="235"/>
      <c r="F102" s="235"/>
      <c r="G102" s="224"/>
    </row>
    <row r="103" s="221" customFormat="true" ht="15" hidden="false" customHeight="true" outlineLevel="0" collapsed="false">
      <c r="A103" s="224"/>
      <c r="B103" s="236"/>
      <c r="C103" s="235"/>
      <c r="D103" s="235"/>
      <c r="E103" s="235"/>
      <c r="F103" s="235"/>
      <c r="G103" s="224"/>
    </row>
    <row r="104" customFormat="false" ht="15" hidden="false" customHeight="true" outlineLevel="0" collapsed="false">
      <c r="A104" s="224"/>
      <c r="B104" s="237"/>
      <c r="C104" s="233"/>
      <c r="D104" s="233"/>
      <c r="E104" s="233"/>
      <c r="F104" s="238"/>
      <c r="G104" s="224"/>
    </row>
    <row r="105" s="232" customFormat="true" ht="17.1" hidden="false" customHeight="true" outlineLevel="0" collapsed="false">
      <c r="A105" s="227"/>
      <c r="B105" s="228"/>
      <c r="C105" s="229"/>
      <c r="D105" s="229"/>
      <c r="E105" s="230"/>
      <c r="F105" s="231"/>
      <c r="G105" s="227"/>
    </row>
    <row r="1048576" customFormat="false" ht="12.8" hidden="false" customHeight="true" outlineLevel="0" collapsed="false"/>
  </sheetData>
  <mergeCells count="1">
    <mergeCell ref="B1:F2"/>
  </mergeCells>
  <printOptions headings="false" gridLines="false" gridLinesSet="true" horizontalCentered="true" verticalCentered="false"/>
  <pageMargins left="0.379861111111111" right="0.309722222222222" top="0.409722222222222" bottom="0.470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false" showRowColHeaders="true" showZeros="false" rightToLeft="false" tabSelected="false" showOutlineSymbols="true" defaultGridColor="true" view="normal" topLeftCell="A31" colorId="64" zoomScale="110" zoomScaleNormal="110" zoomScalePageLayoutView="100" workbookViewId="0">
      <selection pane="topLeft" activeCell="I16" activeCellId="0" sqref="I16"/>
    </sheetView>
  </sheetViews>
  <sheetFormatPr defaultColWidth="9.13671875" defaultRowHeight="15" zeroHeight="false" outlineLevelRow="0" outlineLevelCol="0"/>
  <cols>
    <col collapsed="false" customWidth="true" hidden="false" outlineLevel="0" max="1" min="1" style="221" width="1.13"/>
    <col collapsed="false" customWidth="true" hidden="false" outlineLevel="0" max="2" min="2" style="221" width="14.97"/>
    <col collapsed="false" customWidth="true" hidden="false" outlineLevel="0" max="3" min="3" style="222" width="4.84"/>
    <col collapsed="false" customWidth="true" hidden="false" outlineLevel="0" max="4" min="4" style="221" width="31.1"/>
    <col collapsed="false" customWidth="true" hidden="false" outlineLevel="0" max="5" min="5" style="221" width="20.39"/>
    <col collapsed="false" customWidth="true" hidden="false" outlineLevel="0" max="6" min="6" style="221" width="8.27"/>
    <col collapsed="false" customWidth="true" hidden="false" outlineLevel="0" max="7" min="7" style="239" width="16.12"/>
    <col collapsed="false" customWidth="true" hidden="false" outlineLevel="0" max="8" min="8" style="221" width="1.28"/>
    <col collapsed="false" customWidth="false" hidden="false" outlineLevel="0" max="257" min="9" style="221" width="9.13"/>
  </cols>
  <sheetData>
    <row r="1" customFormat="false" ht="12.75" hidden="false" customHeight="true" outlineLevel="0" collapsed="false">
      <c r="A1" s="224"/>
      <c r="B1" s="240" t="str">
        <f aca="false">CONCATENATE('Team Declaration'!A1," - ",'Team Declaration'!H1," - ",TEXT('Team Declaration'!O1,"d mmm yyyy"))</f>
        <v>Sussex Vets League - Lewes (B&amp;H) - 26 Jul 2021</v>
      </c>
      <c r="C1" s="240"/>
      <c r="D1" s="240"/>
      <c r="E1" s="240"/>
      <c r="F1" s="240"/>
      <c r="G1" s="240"/>
      <c r="H1" s="227"/>
      <c r="I1" s="226"/>
      <c r="J1" s="226"/>
      <c r="K1" s="226"/>
      <c r="L1" s="226"/>
      <c r="M1" s="226"/>
      <c r="N1" s="226"/>
      <c r="O1" s="226"/>
      <c r="P1" s="226"/>
      <c r="Q1" s="226"/>
      <c r="R1" s="226"/>
    </row>
    <row r="2" customFormat="false" ht="13.5" hidden="false" customHeight="true" outlineLevel="0" collapsed="false">
      <c r="A2" s="224"/>
      <c r="B2" s="240"/>
      <c r="C2" s="240"/>
      <c r="D2" s="240"/>
      <c r="E2" s="240"/>
      <c r="F2" s="240"/>
      <c r="G2" s="240"/>
      <c r="H2" s="227"/>
      <c r="I2" s="226"/>
      <c r="J2" s="226"/>
      <c r="K2" s="226"/>
      <c r="L2" s="226"/>
      <c r="M2" s="226"/>
      <c r="N2" s="226"/>
      <c r="O2" s="226"/>
      <c r="P2" s="226"/>
      <c r="Q2" s="226"/>
      <c r="R2" s="226"/>
    </row>
    <row r="3" customFormat="false" ht="15.75" hidden="false" customHeight="true" outlineLevel="0" collapsed="false">
      <c r="A3" s="224"/>
      <c r="B3" s="128" t="s">
        <v>25</v>
      </c>
      <c r="C3" s="241"/>
      <c r="D3" s="224"/>
      <c r="E3" s="224"/>
      <c r="F3" s="224"/>
      <c r="G3" s="242"/>
      <c r="H3" s="224"/>
    </row>
    <row r="4" s="232" customFormat="true" ht="63" hidden="false" customHeight="true" outlineLevel="0" collapsed="false">
      <c r="A4" s="227"/>
      <c r="B4" s="229" t="s">
        <v>267</v>
      </c>
      <c r="C4" s="228" t="s">
        <v>212</v>
      </c>
      <c r="D4" s="229" t="s">
        <v>213</v>
      </c>
      <c r="E4" s="229" t="s">
        <v>214</v>
      </c>
      <c r="F4" s="228" t="s">
        <v>215</v>
      </c>
      <c r="G4" s="243" t="s">
        <v>268</v>
      </c>
      <c r="H4" s="227"/>
      <c r="K4" s="0"/>
      <c r="L4" s="0"/>
    </row>
    <row r="5" customFormat="false" ht="15" hidden="false" customHeight="true" outlineLevel="0" collapsed="false">
      <c r="A5" s="224"/>
      <c r="B5" s="244" t="s">
        <v>76</v>
      </c>
      <c r="C5" s="245" t="n">
        <v>130</v>
      </c>
      <c r="D5" s="246" t="str">
        <f aca="false">IF($C5=0,"",LOOKUP($C5,'Non-Scorers'!$B$4:$B$197,'Non-Scorers'!$C$4:$C$198))</f>
        <v>Max Andrews </v>
      </c>
      <c r="E5" s="246" t="str">
        <f aca="false">IF($C5=0,"",LOOKUP($C5,'Non-Scorers'!$B$4:$B$197,'Non-Scorers'!$D$4:$D$197))</f>
        <v>LAC / HHH</v>
      </c>
      <c r="F5" s="246" t="str">
        <f aca="false">IF($C5=0,"",LOOKUP($C5,'Non-Scorers'!$B$4:$B$144,'Non-Scorers'!$E$4:$E$144))</f>
        <v>M Sen</v>
      </c>
      <c r="G5" s="247" t="n">
        <v>0.000145833333333333</v>
      </c>
      <c r="H5" s="224"/>
      <c r="K5" s="0"/>
      <c r="L5" s="0"/>
    </row>
    <row r="6" customFormat="false" ht="15" hidden="false" customHeight="true" outlineLevel="0" collapsed="false">
      <c r="A6" s="224"/>
      <c r="B6" s="244" t="s">
        <v>76</v>
      </c>
      <c r="C6" s="245" t="n">
        <v>175</v>
      </c>
      <c r="D6" s="246" t="str">
        <f aca="false">IF($C6=0,"",LOOKUP($C6,'Non-Scorers'!$B$4:$B$197,'Non-Scorers'!$C$4:$C$198))</f>
        <v>Brian Steene</v>
      </c>
      <c r="E6" s="246" t="str">
        <f aca="false">IF($C6=0,"",LOOKUP($C6,'Non-Scorers'!$B$4:$B$197,'Non-Scorers'!$D$4:$D$197))</f>
        <v>Arena 80</v>
      </c>
      <c r="F6" s="246" t="str">
        <f aca="false">IF($C6=0,"",LOOKUP($C6,'Non-Scorers'!$B$4:$B$144,'Non-Scorers'!$E$4:$E$144))</f>
        <v>M55</v>
      </c>
      <c r="G6" s="247" t="n">
        <v>0.000164351851851852</v>
      </c>
      <c r="H6" s="224"/>
      <c r="K6" s="0"/>
      <c r="L6" s="0"/>
      <c r="M6" s="0"/>
      <c r="N6" s="0"/>
    </row>
    <row r="7" customFormat="false" ht="15" hidden="false" customHeight="true" outlineLevel="0" collapsed="false">
      <c r="A7" s="224"/>
      <c r="B7" s="244" t="s">
        <v>76</v>
      </c>
      <c r="C7" s="245" t="n">
        <v>128</v>
      </c>
      <c r="D7" s="246" t="str">
        <f aca="false">IF($C7=0,"",LOOKUP($C7,'Non-Scorers'!$B$4:$B$197,'Non-Scorers'!$C$4:$C$198))</f>
        <v>Oliver Francis </v>
      </c>
      <c r="E7" s="246" t="str">
        <f aca="false">IF($C7=0,"",LOOKUP($C7,'Non-Scorers'!$B$4:$B$197,'Non-Scorers'!$D$4:$D$197))</f>
        <v>LAC / HHH</v>
      </c>
      <c r="F7" s="246" t="str">
        <f aca="false">IF($C7=0,"",LOOKUP($C7,'Non-Scorers'!$B$4:$B$144,'Non-Scorers'!$E$4:$E$144))</f>
        <v>M35</v>
      </c>
      <c r="G7" s="247" t="n">
        <v>0.000178240740740741</v>
      </c>
      <c r="H7" s="224"/>
      <c r="K7" s="0"/>
      <c r="L7" s="0"/>
      <c r="M7" s="0"/>
      <c r="N7" s="0"/>
    </row>
    <row r="8" customFormat="false" ht="15" hidden="false" customHeight="true" outlineLevel="0" collapsed="false">
      <c r="A8" s="224"/>
      <c r="B8" s="244" t="s">
        <v>45</v>
      </c>
      <c r="C8" s="248" t="n">
        <v>183</v>
      </c>
      <c r="D8" s="246" t="str">
        <f aca="false">IF($C8=0,"",LOOKUP($C8,'Non-Scorers'!$B$4:$B$197,'Non-Scorers'!$C$4:$C$198))</f>
        <v>Colin Bennett</v>
      </c>
      <c r="E8" s="246" t="str">
        <f aca="false">IF($C8=0,"",LOOKUP($C8,'Non-Scorers'!$B$4:$B$197,'Non-Scorers'!$D$4:$D$197))</f>
        <v>LAC / HHH</v>
      </c>
      <c r="F8" s="246" t="str">
        <f aca="false">IF($C8=0,"",LOOKUP($C8,'Non-Scorers'!$B$4:$B$144,'Non-Scorers'!$E$4:$E$144))</f>
        <v>M50</v>
      </c>
      <c r="G8" s="247" t="n">
        <v>0.0034224537037037</v>
      </c>
      <c r="H8" s="224"/>
      <c r="K8" s="0"/>
      <c r="L8" s="0"/>
      <c r="M8" s="0"/>
      <c r="N8" s="0"/>
    </row>
    <row r="9" customFormat="false" ht="15" hidden="false" customHeight="true" outlineLevel="0" collapsed="false">
      <c r="A9" s="224"/>
      <c r="B9" s="244" t="s">
        <v>45</v>
      </c>
      <c r="C9" s="248" t="n">
        <v>181</v>
      </c>
      <c r="D9" s="246" t="str">
        <f aca="false">IF($C9=0,"",LOOKUP($C9,'Non-Scorers'!$B$4:$B$197,'Non-Scorers'!$C$4:$C$198))</f>
        <v>Tim Popkin</v>
      </c>
      <c r="E9" s="246" t="str">
        <f aca="false">IF($C9=0,"",LOOKUP($C9,'Non-Scorers'!$B$4:$B$197,'Non-Scorers'!$D$4:$D$197))</f>
        <v>LAC / HHH</v>
      </c>
      <c r="F9" s="246" t="str">
        <f aca="false">IF($C9=0,"",LOOKUP($C9,'Non-Scorers'!$B$4:$B$144,'Non-Scorers'!$E$4:$E$144))</f>
        <v>M45</v>
      </c>
      <c r="G9" s="247" t="n">
        <v>0.00380787037037037</v>
      </c>
      <c r="H9" s="224"/>
      <c r="K9" s="0"/>
      <c r="L9" s="0"/>
      <c r="M9" s="0"/>
      <c r="N9" s="0"/>
    </row>
    <row r="10" customFormat="false" ht="15" hidden="false" customHeight="true" outlineLevel="0" collapsed="false">
      <c r="A10" s="224"/>
      <c r="B10" s="244" t="s">
        <v>45</v>
      </c>
      <c r="C10" s="248" t="n">
        <v>125</v>
      </c>
      <c r="D10" s="246" t="str">
        <f aca="false">IF($C10=0,"",LOOKUP($C10,'Non-Scorers'!$B$4:$B$197,'Non-Scorers'!$C$4:$C$198))</f>
        <v>Lee Kemp</v>
      </c>
      <c r="E10" s="246" t="str">
        <f aca="false">IF($C10=0,"",LOOKUP($C10,'Non-Scorers'!$B$4:$B$197,'Non-Scorers'!$D$4:$D$197))</f>
        <v>LAC / HHH</v>
      </c>
      <c r="F10" s="246" t="str">
        <f aca="false">IF($C10=0,"",LOOKUP($C10,'Non-Scorers'!$B$4:$B$144,'Non-Scorers'!$E$4:$E$144))</f>
        <v>M35</v>
      </c>
      <c r="G10" s="247" t="n">
        <v>0.0038900462962963</v>
      </c>
      <c r="H10" s="224"/>
      <c r="K10" s="0"/>
      <c r="L10" s="0"/>
      <c r="M10" s="0"/>
      <c r="N10" s="0"/>
    </row>
    <row r="11" customFormat="false" ht="15" hidden="false" customHeight="true" outlineLevel="0" collapsed="false">
      <c r="A11" s="224"/>
      <c r="B11" s="244" t="s">
        <v>45</v>
      </c>
      <c r="C11" s="248" t="n">
        <v>176</v>
      </c>
      <c r="D11" s="246" t="str">
        <f aca="false">IF($C11=0,"",LOOKUP($C11,'Non-Scorers'!$B$4:$B$197,'Non-Scorers'!$C$4:$C$198))</f>
        <v>Sam Bennett</v>
      </c>
      <c r="E11" s="246" t="str">
        <f aca="false">IF($C11=0,"",LOOKUP($C11,'Non-Scorers'!$B$4:$B$197,'Non-Scorers'!$D$4:$D$197))</f>
        <v>Arena 80</v>
      </c>
      <c r="F11" s="246" t="str">
        <f aca="false">IF($C11=0,"",LOOKUP($C11,'Non-Scorers'!$B$4:$B$144,'Non-Scorers'!$E$4:$E$144))</f>
        <v>M45</v>
      </c>
      <c r="G11" s="247" t="n">
        <v>0.00396296296296296</v>
      </c>
      <c r="H11" s="224"/>
      <c r="K11" s="0"/>
      <c r="L11" s="0"/>
      <c r="M11" s="0"/>
      <c r="N11" s="0"/>
    </row>
    <row r="12" customFormat="false" ht="15" hidden="false" customHeight="true" outlineLevel="0" collapsed="false">
      <c r="A12" s="224"/>
      <c r="B12" s="244" t="s">
        <v>67</v>
      </c>
      <c r="C12" s="245" t="n">
        <v>121</v>
      </c>
      <c r="D12" s="246" t="str">
        <f aca="false">IF($C12=0,"",LOOKUP($C12,'Non-Scorers'!$B$4:$B$197,'Non-Scorers'!$C$4:$C$198))</f>
        <v>Unallocated</v>
      </c>
      <c r="E12" s="246" t="n">
        <f aca="false">IF($C12=0,"",LOOKUP($C12,'Non-Scorers'!$B$4:$B$197,'Non-Scorers'!$D$4:$D$197))</f>
        <v>0</v>
      </c>
      <c r="F12" s="246" t="n">
        <f aca="false">IF($C12=0,"",LOOKUP($C12,'Non-Scorers'!$B$4:$B$144,'Non-Scorers'!$E$4:$E$144))</f>
        <v>0</v>
      </c>
      <c r="G12" s="249" t="n">
        <v>0.000670138888888889</v>
      </c>
      <c r="H12" s="224"/>
      <c r="K12" s="0"/>
      <c r="L12" s="0"/>
      <c r="M12" s="0"/>
      <c r="N12" s="0"/>
    </row>
    <row r="13" customFormat="false" ht="15" hidden="false" customHeight="true" outlineLevel="0" collapsed="false">
      <c r="A13" s="224"/>
      <c r="B13" s="244" t="s">
        <v>67</v>
      </c>
      <c r="C13" s="245" t="n">
        <v>125</v>
      </c>
      <c r="D13" s="246" t="str">
        <f aca="false">IF($C13=0,"",LOOKUP($C13,'Non-Scorers'!$B$4:$B$197,'Non-Scorers'!$C$4:$C$198))</f>
        <v>Lee Kemp</v>
      </c>
      <c r="E13" s="246" t="str">
        <f aca="false">IF($C13=0,"",LOOKUP($C13,'Non-Scorers'!$B$4:$B$197,'Non-Scorers'!$D$4:$D$197))</f>
        <v>LAC / HHH</v>
      </c>
      <c r="F13" s="246" t="str">
        <f aca="false">IF($C13=0,"",LOOKUP($C13,'Non-Scorers'!$B$4:$B$144,'Non-Scorers'!$E$4:$E$144))</f>
        <v>M35</v>
      </c>
      <c r="G13" s="249" t="n">
        <v>0.00103819444444444</v>
      </c>
      <c r="H13" s="224"/>
      <c r="K13" s="0"/>
      <c r="L13" s="0"/>
      <c r="M13" s="0"/>
      <c r="N13" s="0"/>
    </row>
    <row r="14" customFormat="false" ht="15" hidden="false" customHeight="true" outlineLevel="0" collapsed="false">
      <c r="A14" s="224"/>
      <c r="B14" s="244" t="s">
        <v>57</v>
      </c>
      <c r="C14" s="245" t="n">
        <v>192</v>
      </c>
      <c r="D14" s="246" t="str">
        <f aca="false">IF($C14=0,"",LOOKUP($C14,'Non-Scorers'!$B$4:$B$197,'Non-Scorers'!$C$4:$C$198))</f>
        <v>Simon Powell</v>
      </c>
      <c r="E14" s="246" t="str">
        <f aca="false">IF($C14=0,"",LOOKUP($C14,'Non-Scorers'!$B$4:$B$197,'Non-Scorers'!$D$4:$D$197))</f>
        <v>E/HH / HH</v>
      </c>
      <c r="F14" s="246" t="str">
        <f aca="false">IF($C14=0,"",LOOKUP($C14,'Non-Scorers'!$B$4:$B$144,'Non-Scorers'!$E$4:$E$144))</f>
        <v>M Sen</v>
      </c>
      <c r="G14" s="249" t="n">
        <v>0.0119861111111111</v>
      </c>
      <c r="H14" s="224"/>
      <c r="K14" s="0"/>
      <c r="L14" s="0"/>
      <c r="M14" s="0"/>
      <c r="N14" s="0"/>
    </row>
    <row r="15" customFormat="false" ht="15" hidden="false" customHeight="true" outlineLevel="0" collapsed="false">
      <c r="A15" s="224"/>
      <c r="B15" s="244" t="s">
        <v>57</v>
      </c>
      <c r="C15" s="244" t="n">
        <v>184</v>
      </c>
      <c r="D15" s="246" t="str">
        <f aca="false">IF($C15=0,"",LOOKUP($C15,'Non-Scorers'!$B$4:$B$197,'Non-Scorers'!$C$4:$C$198))</f>
        <v>Michael Rix</v>
      </c>
      <c r="E15" s="246" t="str">
        <f aca="false">IF($C15=0,"",LOOKUP($C15,'Non-Scorers'!$B$4:$B$197,'Non-Scorers'!$D$4:$D$197))</f>
        <v>Worthing</v>
      </c>
      <c r="F15" s="246" t="str">
        <f aca="false">IF($C15=0,"",LOOKUP($C15,'Non-Scorers'!$B$4:$B$144,'Non-Scorers'!$E$4:$E$144))</f>
        <v>M50</v>
      </c>
      <c r="G15" s="249" t="n">
        <v>0.0126041666666667</v>
      </c>
      <c r="H15" s="224"/>
      <c r="K15" s="0"/>
      <c r="L15" s="0"/>
      <c r="M15" s="0"/>
      <c r="N15" s="0"/>
    </row>
    <row r="16" customFormat="false" ht="15" hidden="false" customHeight="true" outlineLevel="0" collapsed="false">
      <c r="A16" s="224"/>
      <c r="B16" s="244" t="s">
        <v>57</v>
      </c>
      <c r="C16" s="244" t="n">
        <v>176</v>
      </c>
      <c r="D16" s="246" t="str">
        <f aca="false">IF($C16=0,"",LOOKUP($C16,'Non-Scorers'!$B$4:$B$197,'Non-Scorers'!$C$4:$C$198))</f>
        <v>Sam Bennett</v>
      </c>
      <c r="E16" s="246" t="str">
        <f aca="false">IF($C16=0,"",LOOKUP($C16,'Non-Scorers'!$B$4:$B$197,'Non-Scorers'!$D$4:$D$197))</f>
        <v>Arena 80</v>
      </c>
      <c r="F16" s="246" t="str">
        <f aca="false">IF($C16=0,"",LOOKUP($C16,'Non-Scorers'!$B$4:$B$144,'Non-Scorers'!$E$4:$E$144))</f>
        <v>M45</v>
      </c>
      <c r="G16" s="249" t="n">
        <v>0.0133043981481481</v>
      </c>
      <c r="H16" s="224"/>
      <c r="K16" s="0"/>
      <c r="L16" s="0"/>
      <c r="M16" s="0"/>
      <c r="N16" s="0"/>
    </row>
    <row r="17" customFormat="false" ht="15" hidden="false" customHeight="true" outlineLevel="0" collapsed="false">
      <c r="A17" s="224"/>
      <c r="B17" s="244" t="s">
        <v>57</v>
      </c>
      <c r="C17" s="244" t="n">
        <v>126</v>
      </c>
      <c r="D17" s="246" t="str">
        <f aca="false">IF($C17=0,"",LOOKUP($C17,'Non-Scorers'!$B$4:$B$197,'Non-Scorers'!$C$4:$C$198))</f>
        <v>Paul Cousins </v>
      </c>
      <c r="E17" s="246" t="str">
        <f aca="false">IF($C17=0,"",LOOKUP($C17,'Non-Scorers'!$B$4:$B$197,'Non-Scorers'!$D$4:$D$197))</f>
        <v>LAC / HHH</v>
      </c>
      <c r="F17" s="246" t="str">
        <f aca="false">IF($C17=0,"",LOOKUP($C17,'Non-Scorers'!$B$4:$B$144,'Non-Scorers'!$E$4:$E$144))</f>
        <v>M50</v>
      </c>
      <c r="G17" s="249" t="n">
        <v>0.0137719907407407</v>
      </c>
      <c r="H17" s="224"/>
      <c r="K17" s="0"/>
      <c r="L17" s="0"/>
      <c r="M17" s="0"/>
      <c r="N17" s="0"/>
    </row>
    <row r="18" customFormat="false" ht="15" hidden="false" customHeight="true" outlineLevel="0" collapsed="false">
      <c r="A18" s="224"/>
      <c r="B18" s="244" t="s">
        <v>39</v>
      </c>
      <c r="C18" s="250" t="n">
        <v>159</v>
      </c>
      <c r="D18" s="246" t="str">
        <f aca="false">IF($C18=0,"",LOOKUP($C18,'Non-Scorers'!$B$4:$B$197,'Non-Scorers'!$C$4:$C$198))</f>
        <v>Gareth Taplin</v>
      </c>
      <c r="E18" s="246" t="str">
        <f aca="false">IF($C18=0,"",LOOKUP($C18,'Non-Scorers'!$B$4:$B$197,'Non-Scorers'!$D$4:$D$197))</f>
        <v>E/HH / HH</v>
      </c>
      <c r="F18" s="246" t="str">
        <f aca="false">IF($C18=0,"",LOOKUP($C18,'Non-Scorers'!$B$4:$B$144,'Non-Scorers'!$E$4:$E$144))</f>
        <v>M45</v>
      </c>
      <c r="G18" s="251" t="s">
        <v>269</v>
      </c>
      <c r="H18" s="224"/>
      <c r="K18" s="0"/>
      <c r="L18" s="0"/>
      <c r="M18" s="0"/>
      <c r="N18" s="0"/>
    </row>
    <row r="19" customFormat="false" ht="15" hidden="false" customHeight="true" outlineLevel="0" collapsed="false">
      <c r="A19" s="224"/>
      <c r="B19" s="244" t="s">
        <v>39</v>
      </c>
      <c r="C19" s="250" t="n">
        <v>128</v>
      </c>
      <c r="D19" s="246" t="str">
        <f aca="false">IF($C19=0,"",LOOKUP($C19,'Non-Scorers'!$B$4:$B$197,'Non-Scorers'!$C$4:$C$198))</f>
        <v>Oliver Francis </v>
      </c>
      <c r="E19" s="246" t="str">
        <f aca="false">IF($C19=0,"",LOOKUP($C19,'Non-Scorers'!$B$4:$B$197,'Non-Scorers'!$D$4:$D$197))</f>
        <v>LAC / HHH</v>
      </c>
      <c r="F19" s="246" t="str">
        <f aca="false">IF($C19=0,"",LOOKUP($C19,'Non-Scorers'!$B$4:$B$144,'Non-Scorers'!$E$4:$E$144))</f>
        <v>M35</v>
      </c>
      <c r="G19" s="251" t="s">
        <v>270</v>
      </c>
      <c r="H19" s="224"/>
      <c r="M19" s="0"/>
      <c r="N19" s="0"/>
    </row>
    <row r="20" customFormat="false" ht="15" hidden="false" customHeight="true" outlineLevel="0" collapsed="false">
      <c r="A20" s="224"/>
      <c r="B20" s="244" t="s">
        <v>80</v>
      </c>
      <c r="C20" s="245" t="n">
        <v>179</v>
      </c>
      <c r="D20" s="246" t="str">
        <f aca="false">IF($C20=0,"",LOOKUP($C20,'Non-Scorers'!$B$4:$B$197,'Non-Scorers'!$C$4:$C$198))</f>
        <v>Wright/Shorter/Muir/Brown</v>
      </c>
      <c r="E20" s="246" t="str">
        <f aca="false">IF($C20=0,"",LOOKUP($C20,'Non-Scorers'!$B$4:$B$197,'Non-Scorers'!$D$4:$D$197))</f>
        <v>Arena 80</v>
      </c>
      <c r="F20" s="246" t="str">
        <f aca="false">IF($C20=0,"",LOOKUP($C20,'Non-Scorers'!$B$4:$B$144,'Non-Scorers'!$E$4:$E$144))</f>
        <v>Mixed</v>
      </c>
      <c r="G20" s="249" t="n">
        <v>0.0036875</v>
      </c>
      <c r="H20" s="224"/>
      <c r="M20" s="0"/>
      <c r="N20" s="0"/>
    </row>
    <row r="21" customFormat="false" ht="15" hidden="false" customHeight="true" outlineLevel="0" collapsed="false">
      <c r="A21" s="224"/>
      <c r="B21" s="244" t="s">
        <v>80</v>
      </c>
      <c r="C21" s="245" t="n">
        <v>193</v>
      </c>
      <c r="D21" s="246" t="str">
        <f aca="false">IF($C21=0,"",LOOKUP($C21,'Non-Scorers'!$B$4:$B$197,'Non-Scorers'!$C$4:$C$198))</f>
        <v>LAC / HHH NS Relay</v>
      </c>
      <c r="E21" s="246" t="str">
        <f aca="false">IF($C21=0,"",LOOKUP($C21,'Non-Scorers'!$B$4:$B$197,'Non-Scorers'!$D$4:$D$197))</f>
        <v>LAC / HHH</v>
      </c>
      <c r="F21" s="246" t="str">
        <f aca="false">IF($C21=0,"",LOOKUP($C21,'Non-Scorers'!$B$4:$B$144,'Non-Scorers'!$E$4:$E$144))</f>
        <v>Mixed</v>
      </c>
      <c r="G21" s="249" t="n">
        <v>0.00388425925925926</v>
      </c>
      <c r="H21" s="224"/>
      <c r="M21" s="0"/>
      <c r="N21" s="0"/>
    </row>
    <row r="22" customFormat="false" ht="15" hidden="false" customHeight="true" outlineLevel="0" collapsed="false">
      <c r="A22" s="224"/>
      <c r="B22" s="244" t="s">
        <v>43</v>
      </c>
      <c r="C22" s="250" t="n">
        <v>157</v>
      </c>
      <c r="D22" s="246" t="str">
        <f aca="false">IF($C22=0,"",LOOKUP($C22,'Non-Scorers'!$B$4:$B$197,'Non-Scorers'!$C$4:$C$198))</f>
        <v>Jo Morris</v>
      </c>
      <c r="E22" s="246" t="str">
        <f aca="false">IF($C22=0,"",LOOKUP($C22,'Non-Scorers'!$B$4:$B$197,'Non-Scorers'!$D$4:$D$197))</f>
        <v>B&amp;H</v>
      </c>
      <c r="F22" s="246" t="str">
        <f aca="false">IF($C22=0,"",LOOKUP($C22,'Non-Scorers'!$B$4:$B$144,'Non-Scorers'!$E$4:$E$144))</f>
        <v>M Sen</v>
      </c>
      <c r="G22" s="251" t="n">
        <v>12.34</v>
      </c>
      <c r="H22" s="224"/>
      <c r="N22" s="252"/>
    </row>
    <row r="23" customFormat="false" ht="15" hidden="false" customHeight="true" outlineLevel="0" collapsed="false">
      <c r="A23" s="224"/>
      <c r="B23" s="244" t="s">
        <v>43</v>
      </c>
      <c r="C23" s="250" t="n">
        <v>129</v>
      </c>
      <c r="D23" s="246" t="str">
        <f aca="false">IF($C23=0,"",LOOKUP($C23,'Non-Scorers'!$B$4:$B$197,'Non-Scorers'!$C$4:$C$198))</f>
        <v>Mike Bale </v>
      </c>
      <c r="E23" s="246" t="str">
        <f aca="false">IF($C23=0,"",LOOKUP($C23,'Non-Scorers'!$B$4:$B$197,'Non-Scorers'!$D$4:$D$197))</f>
        <v>LAC / HHH</v>
      </c>
      <c r="F23" s="246" t="str">
        <f aca="false">IF($C23=0,"",LOOKUP($C23,'Non-Scorers'!$B$4:$B$144,'Non-Scorers'!$E$4:$E$144))</f>
        <v>M60</v>
      </c>
      <c r="G23" s="251" t="n">
        <v>7.83</v>
      </c>
      <c r="H23" s="224"/>
      <c r="J23" s="0"/>
      <c r="K23" s="0"/>
      <c r="N23" s="252"/>
    </row>
    <row r="24" customFormat="false" ht="15" hidden="false" customHeight="true" outlineLevel="0" collapsed="false">
      <c r="A24" s="224"/>
      <c r="B24" s="244"/>
      <c r="C24" s="250"/>
      <c r="D24" s="224" t="str">
        <f aca="false">IF($C24=0,"",LOOKUP($C24,'Non-Scorers'!$B$4:$B$197,'Non-Scorers'!$C$4:$C$198))</f>
        <v/>
      </c>
      <c r="E24" s="224" t="str">
        <f aca="false">IF($C24=0,"",LOOKUP($C24,'Non-Scorers'!$B$4:$B$197,'Non-Scorers'!$D$4:$D$197))</f>
        <v/>
      </c>
      <c r="F24" s="224" t="str">
        <f aca="false">IF($C24=0,"",LOOKUP($C24,'Non-Scorers'!$B$4:$B$144,'Non-Scorers'!$E$4:$E$144))</f>
        <v/>
      </c>
      <c r="G24" s="253"/>
      <c r="H24" s="224"/>
      <c r="J24" s="0"/>
      <c r="K24" s="0"/>
      <c r="N24" s="252"/>
    </row>
    <row r="25" customFormat="false" ht="15" hidden="false" customHeight="true" outlineLevel="0" collapsed="false">
      <c r="A25" s="224"/>
      <c r="B25" s="244"/>
      <c r="C25" s="245"/>
      <c r="D25" s="224" t="str">
        <f aca="false">IF($C25=0,"",LOOKUP($C25,'Non-Scorers'!$B$4:$B$197,'Non-Scorers'!$C$4:$C$198))</f>
        <v/>
      </c>
      <c r="E25" s="224" t="str">
        <f aca="false">IF($C25=0,"",LOOKUP($C25,'Non-Scorers'!$B$4:$B$197,'Non-Scorers'!$D$4:$D$197))</f>
        <v/>
      </c>
      <c r="F25" s="224" t="str">
        <f aca="false">IF($C25=0,"",LOOKUP($C25,'Non-Scorers'!$B$4:$B$144,'Non-Scorers'!$E$4:$E$144))</f>
        <v/>
      </c>
      <c r="G25" s="254"/>
      <c r="H25" s="224"/>
      <c r="J25" s="0"/>
      <c r="K25" s="0"/>
      <c r="L25" s="0"/>
      <c r="N25" s="252"/>
    </row>
    <row r="26" customFormat="false" ht="15" hidden="false" customHeight="true" outlineLevel="0" collapsed="false">
      <c r="A26" s="224"/>
      <c r="B26" s="244"/>
      <c r="C26" s="245"/>
      <c r="D26" s="224" t="str">
        <f aca="false">IF($C26=0,"",LOOKUP($C26,'Non-Scorers'!$B$4:$B$197,'Non-Scorers'!$C$4:$C$198))</f>
        <v/>
      </c>
      <c r="E26" s="224" t="str">
        <f aca="false">IF($C26=0,"",LOOKUP($C26,'Non-Scorers'!$B$4:$B$197,'Non-Scorers'!$D$4:$D$197))</f>
        <v/>
      </c>
      <c r="F26" s="224" t="str">
        <f aca="false">IF($C26=0,"",LOOKUP($C26,'Non-Scorers'!$B$4:$B$144,'Non-Scorers'!$E$4:$E$144))</f>
        <v/>
      </c>
      <c r="G26" s="254"/>
      <c r="H26" s="224"/>
      <c r="J26" s="0"/>
      <c r="K26" s="0"/>
      <c r="L26" s="0"/>
      <c r="M26" s="0"/>
      <c r="N26" s="252"/>
    </row>
    <row r="27" customFormat="false" ht="15" hidden="false" customHeight="true" outlineLevel="0" collapsed="false">
      <c r="A27" s="224"/>
      <c r="B27" s="244"/>
      <c r="C27" s="250"/>
      <c r="D27" s="224" t="str">
        <f aca="false">IF($C27=0,"",LOOKUP($C27,'Non-Scorers'!$B$4:$B$197,'Non-Scorers'!$C$4:$C$198))</f>
        <v/>
      </c>
      <c r="E27" s="224" t="str">
        <f aca="false">IF($C27=0,"",LOOKUP($C27,'Non-Scorers'!$B$4:$B$197,'Non-Scorers'!$D$4:$D$197))</f>
        <v/>
      </c>
      <c r="F27" s="224" t="str">
        <f aca="false">IF($C27=0,"",LOOKUP($C27,'Non-Scorers'!$B$4:$B$144,'Non-Scorers'!$E$4:$E$144))</f>
        <v/>
      </c>
      <c r="G27" s="253"/>
      <c r="H27" s="224"/>
      <c r="J27" s="0"/>
      <c r="K27" s="0"/>
      <c r="L27" s="0"/>
      <c r="M27" s="0"/>
    </row>
    <row r="28" customFormat="false" ht="15" hidden="false" customHeight="true" outlineLevel="0" collapsed="false">
      <c r="A28" s="224"/>
      <c r="C28" s="255"/>
      <c r="D28" s="224" t="str">
        <f aca="false">IF($C28=0,"",LOOKUP($C28,'Non-Scorers'!$B$4:$B$197,'Non-Scorers'!$C$4:$C$198))</f>
        <v/>
      </c>
      <c r="E28" s="224" t="str">
        <f aca="false">IF($C28=0,"",LOOKUP($C28,'Non-Scorers'!$B$4:$B$197,'Non-Scorers'!$D$4:$D$197))</f>
        <v/>
      </c>
      <c r="F28" s="224" t="str">
        <f aca="false">IF($C28=0,"",LOOKUP($C28,'Non-Scorers'!$B$4:$B$144,'Non-Scorers'!$E$4:$E$144))</f>
        <v/>
      </c>
      <c r="G28" s="256"/>
      <c r="H28" s="224"/>
      <c r="J28" s="0"/>
      <c r="K28" s="0"/>
      <c r="L28" s="0"/>
      <c r="M28" s="0"/>
    </row>
    <row r="29" customFormat="false" ht="15" hidden="false" customHeight="true" outlineLevel="0" collapsed="false">
      <c r="A29" s="224"/>
      <c r="C29" s="255"/>
      <c r="D29" s="224" t="str">
        <f aca="false">IF($C29=0,"",LOOKUP($C29,'Non-Scorers'!$B$4:$B$197,'Non-Scorers'!$C$4:$C$198))</f>
        <v/>
      </c>
      <c r="E29" s="224" t="str">
        <f aca="false">IF($C29=0,"",LOOKUP($C29,'Non-Scorers'!$B$4:$B$197,'Non-Scorers'!$D$4:$D$197))</f>
        <v/>
      </c>
      <c r="F29" s="224" t="str">
        <f aca="false">IF($C29=0,"",LOOKUP($C29,'Non-Scorers'!$B$4:$B$144,'Non-Scorers'!$E$4:$E$144))</f>
        <v/>
      </c>
      <c r="G29" s="256"/>
      <c r="H29" s="224"/>
      <c r="J29" s="0"/>
      <c r="K29" s="0"/>
      <c r="L29" s="0"/>
      <c r="M29" s="0"/>
    </row>
    <row r="30" customFormat="false" ht="15" hidden="false" customHeight="true" outlineLevel="0" collapsed="false">
      <c r="A30" s="224"/>
      <c r="C30" s="255"/>
      <c r="D30" s="224" t="str">
        <f aca="false">IF($C30=0,"",LOOKUP($C30,'Non-Scorers'!$B$4:$B$197,'Non-Scorers'!$C$4:$C$198))</f>
        <v/>
      </c>
      <c r="E30" s="224" t="str">
        <f aca="false">IF($C30=0,"",LOOKUP($C30,'Non-Scorers'!$B$4:$B$197,'Non-Scorers'!$D$4:$D$197))</f>
        <v/>
      </c>
      <c r="F30" s="224" t="str">
        <f aca="false">IF($C30=0,"",LOOKUP($C30,'Non-Scorers'!$B$4:$B$144,'Non-Scorers'!$E$4:$E$144))</f>
        <v/>
      </c>
      <c r="G30" s="256"/>
      <c r="H30" s="224"/>
      <c r="J30" s="0"/>
      <c r="K30" s="0"/>
    </row>
    <row r="31" customFormat="false" ht="15" hidden="false" customHeight="true" outlineLevel="0" collapsed="false">
      <c r="A31" s="224"/>
      <c r="B31" s="244"/>
      <c r="C31" s="250"/>
      <c r="D31" s="224" t="str">
        <f aca="false">IF($C31=0,"",LOOKUP($C31,'Non-Scorers'!$B$4:$B$197,'Non-Scorers'!$C$4:$C$198))</f>
        <v/>
      </c>
      <c r="E31" s="224" t="str">
        <f aca="false">IF($C31=0,"",LOOKUP($C31,'Non-Scorers'!$B$4:$B$197,'Non-Scorers'!$D$4:$D$197))</f>
        <v/>
      </c>
      <c r="F31" s="224" t="str">
        <f aca="false">IF($C31=0,"",LOOKUP($C31,'Non-Scorers'!$B$4:$B$144,'Non-Scorers'!$E$4:$E$144))</f>
        <v/>
      </c>
      <c r="G31" s="257"/>
      <c r="H31" s="224"/>
      <c r="J31" s="0"/>
      <c r="K31" s="0"/>
    </row>
    <row r="32" customFormat="false" ht="15" hidden="false" customHeight="true" outlineLevel="0" collapsed="false">
      <c r="A32" s="224"/>
      <c r="D32" s="224" t="str">
        <f aca="false">IF($C32=0,"",LOOKUP($C32,'Non-Scorers'!$B$4:$B$197,'Non-Scorers'!$C$4:$C$198))</f>
        <v/>
      </c>
      <c r="E32" s="224" t="str">
        <f aca="false">IF($C32=0,"",LOOKUP($C32,'Non-Scorers'!$B$4:$B$197,'Non-Scorers'!$D$4:$D$197))</f>
        <v/>
      </c>
      <c r="F32" s="224" t="str">
        <f aca="false">IF($C32=0,"",LOOKUP($C32,'Non-Scorers'!$B$4:$B$144,'Non-Scorers'!$E$4:$E$144))</f>
        <v/>
      </c>
      <c r="H32" s="224"/>
      <c r="J32" s="0"/>
      <c r="K32" s="0"/>
    </row>
    <row r="33" customFormat="false" ht="15" hidden="false" customHeight="true" outlineLevel="0" collapsed="false">
      <c r="A33" s="224"/>
      <c r="D33" s="224" t="str">
        <f aca="false">IF($C33=0,"",LOOKUP($C33,'Non-Scorers'!$B$4:$B$197,'Non-Scorers'!$C$4:$C$198))</f>
        <v/>
      </c>
      <c r="E33" s="224" t="str">
        <f aca="false">IF($C33=0,"",LOOKUP($C33,'Non-Scorers'!$B$4:$B$197,'Non-Scorers'!$D$4:$D$197))</f>
        <v/>
      </c>
      <c r="F33" s="224" t="str">
        <f aca="false">IF($C33=0,"",LOOKUP($C33,'Non-Scorers'!$B$4:$B$144,'Non-Scorers'!$E$4:$E$144))</f>
        <v/>
      </c>
      <c r="H33" s="224"/>
      <c r="J33" s="0"/>
      <c r="K33" s="0"/>
    </row>
    <row r="34" customFormat="false" ht="15" hidden="false" customHeight="true" outlineLevel="0" collapsed="false">
      <c r="A34" s="224"/>
      <c r="D34" s="224" t="str">
        <f aca="false">IF($C34=0,"",LOOKUP($C34,'Non-Scorers'!$B$4:$B$197,'Non-Scorers'!$C$4:$C$198))</f>
        <v/>
      </c>
      <c r="E34" s="224" t="str">
        <f aca="false">IF($C34=0,"",LOOKUP($C34,'Non-Scorers'!$B$4:$B$197,'Non-Scorers'!$D$4:$D$197))</f>
        <v/>
      </c>
      <c r="F34" s="224" t="str">
        <f aca="false">IF($C34=0,"",LOOKUP($C34,'Non-Scorers'!$B$4:$B$144,'Non-Scorers'!$E$4:$E$144))</f>
        <v/>
      </c>
      <c r="H34" s="224"/>
      <c r="J34" s="0"/>
      <c r="K34" s="0"/>
    </row>
    <row r="35" customFormat="false" ht="15" hidden="false" customHeight="true" outlineLevel="0" collapsed="false">
      <c r="A35" s="224"/>
      <c r="D35" s="224" t="str">
        <f aca="false">IF($C35=0,"",LOOKUP($C35,'Non-Scorers'!$B$4:$B$197,'Non-Scorers'!$C$4:$C$198))</f>
        <v/>
      </c>
      <c r="E35" s="224" t="str">
        <f aca="false">IF($C35=0,"",LOOKUP($C35,'Non-Scorers'!$B$4:$B$197,'Non-Scorers'!$D$4:$D$197))</f>
        <v/>
      </c>
      <c r="F35" s="224" t="str">
        <f aca="false">IF($C35=0,"",LOOKUP($C35,'Non-Scorers'!$B$4:$B$144,'Non-Scorers'!$E$4:$E$144))</f>
        <v/>
      </c>
      <c r="H35" s="224"/>
      <c r="J35" s="0"/>
      <c r="K35" s="0"/>
    </row>
    <row r="36" customFormat="false" ht="15" hidden="false" customHeight="true" outlineLevel="0" collapsed="false">
      <c r="A36" s="224"/>
      <c r="D36" s="224" t="str">
        <f aca="false">IF($C36=0,"",LOOKUP($C36,'Non-Scorers'!$B$4:$B$197,'Non-Scorers'!$C$4:$C$198))</f>
        <v/>
      </c>
      <c r="E36" s="224" t="str">
        <f aca="false">IF($C36=0,"",LOOKUP($C36,'Non-Scorers'!$B$4:$B$197,'Non-Scorers'!$D$4:$D$197))</f>
        <v/>
      </c>
      <c r="F36" s="224" t="str">
        <f aca="false">IF($C36=0,"",LOOKUP($C36,'Non-Scorers'!$B$4:$B$144,'Non-Scorers'!$E$4:$E$144))</f>
        <v/>
      </c>
      <c r="H36" s="224"/>
      <c r="J36" s="0"/>
      <c r="K36" s="0"/>
    </row>
    <row r="37" customFormat="false" ht="15" hidden="false" customHeight="true" outlineLevel="0" collapsed="false">
      <c r="A37" s="224"/>
      <c r="D37" s="224" t="str">
        <f aca="false">IF($C37=0,"",LOOKUP($C37,'Non-Scorers'!$B$4:$B$197,'Non-Scorers'!$C$4:$C$198))</f>
        <v/>
      </c>
      <c r="E37" s="224" t="str">
        <f aca="false">IF($C37=0,"",LOOKUP($C37,'Non-Scorers'!$B$4:$B$197,'Non-Scorers'!$D$4:$D$197))</f>
        <v/>
      </c>
      <c r="F37" s="224" t="str">
        <f aca="false">IF($C37=0,"",LOOKUP($C37,'Non-Scorers'!$B$4:$B$144,'Non-Scorers'!$E$4:$E$144))</f>
        <v/>
      </c>
      <c r="H37" s="224"/>
      <c r="J37" s="0"/>
      <c r="K37" s="0"/>
    </row>
    <row r="38" customFormat="false" ht="15" hidden="false" customHeight="true" outlineLevel="0" collapsed="false">
      <c r="A38" s="224"/>
      <c r="D38" s="224" t="str">
        <f aca="false">IF($C38=0,"",LOOKUP($C38,'Non-Scorers'!$B$4:$B$197,'Non-Scorers'!$C$4:$C$198))</f>
        <v/>
      </c>
      <c r="E38" s="224" t="str">
        <f aca="false">IF($C38=0,"",LOOKUP($C38,'Non-Scorers'!$B$4:$B$197,'Non-Scorers'!$D$4:$D$197))</f>
        <v/>
      </c>
      <c r="F38" s="224" t="str">
        <f aca="false">IF($C38=0,"",LOOKUP($C38,'Non-Scorers'!$B$4:$B$144,'Non-Scorers'!$E$4:$E$144))</f>
        <v/>
      </c>
      <c r="H38" s="224"/>
      <c r="J38" s="0"/>
      <c r="K38" s="0"/>
    </row>
    <row r="39" customFormat="false" ht="15" hidden="false" customHeight="true" outlineLevel="0" collapsed="false">
      <c r="A39" s="224"/>
      <c r="D39" s="224" t="str">
        <f aca="false">IF($C39=0,"",LOOKUP($C39,'Non-Scorers'!$B$4:$B$197,'Non-Scorers'!$C$4:$C$198))</f>
        <v/>
      </c>
      <c r="E39" s="224" t="str">
        <f aca="false">IF($C39=0,"",LOOKUP($C39,'Non-Scorers'!$B$4:$B$197,'Non-Scorers'!$D$4:$D$197))</f>
        <v/>
      </c>
      <c r="F39" s="224" t="str">
        <f aca="false">IF($C39=0,"",LOOKUP($C39,'Non-Scorers'!$B$4:$B$144,'Non-Scorers'!$E$4:$E$144))</f>
        <v/>
      </c>
      <c r="H39" s="224"/>
      <c r="J39" s="0"/>
      <c r="K39" s="0"/>
    </row>
    <row r="40" customFormat="false" ht="15" hidden="false" customHeight="true" outlineLevel="0" collapsed="false">
      <c r="A40" s="224"/>
      <c r="D40" s="224" t="str">
        <f aca="false">IF($C40=0,"",LOOKUP($C40,'Non-Scorers'!$B$4:$B$197,'Non-Scorers'!$C$4:$C$198))</f>
        <v/>
      </c>
      <c r="E40" s="224" t="str">
        <f aca="false">IF($C40=0,"",LOOKUP($C40,'Non-Scorers'!$B$4:$B$197,'Non-Scorers'!$D$4:$D$197))</f>
        <v/>
      </c>
      <c r="F40" s="224" t="str">
        <f aca="false">IF($C40=0,"",LOOKUP($C40,'Non-Scorers'!$B$4:$B$144,'Non-Scorers'!$E$4:$E$144))</f>
        <v/>
      </c>
      <c r="H40" s="224"/>
      <c r="J40" s="0"/>
      <c r="K40" s="0"/>
    </row>
    <row r="41" customFormat="false" ht="15" hidden="false" customHeight="true" outlineLevel="0" collapsed="false">
      <c r="A41" s="224"/>
      <c r="D41" s="224" t="str">
        <f aca="false">IF($C41=0,"",LOOKUP($C41,'Non-Scorers'!$B$4:$B$197,'Non-Scorers'!$C$4:$C$198))</f>
        <v/>
      </c>
      <c r="E41" s="224" t="str">
        <f aca="false">IF($C41=0,"",LOOKUP($C41,'Non-Scorers'!$B$4:$B$197,'Non-Scorers'!$D$4:$D$197))</f>
        <v/>
      </c>
      <c r="F41" s="224" t="str">
        <f aca="false">IF($C41=0,"",LOOKUP($C41,'Non-Scorers'!$B$4:$B$144,'Non-Scorers'!$E$4:$E$144))</f>
        <v/>
      </c>
      <c r="H41" s="224"/>
    </row>
    <row r="42" customFormat="false" ht="37.9" hidden="false" customHeight="true" outlineLevel="0" collapsed="false">
      <c r="A42" s="224"/>
      <c r="B42" s="229" t="s">
        <v>99</v>
      </c>
      <c r="C42" s="241"/>
      <c r="D42" s="224"/>
      <c r="E42" s="224"/>
      <c r="F42" s="224"/>
      <c r="G42" s="242"/>
      <c r="H42" s="224"/>
    </row>
    <row r="43" s="232" customFormat="true" ht="63" hidden="false" customHeight="true" outlineLevel="0" collapsed="false">
      <c r="A43" s="227"/>
      <c r="B43" s="258" t="s">
        <v>267</v>
      </c>
      <c r="C43" s="259" t="s">
        <v>212</v>
      </c>
      <c r="D43" s="258" t="s">
        <v>213</v>
      </c>
      <c r="E43" s="258" t="s">
        <v>214</v>
      </c>
      <c r="F43" s="259" t="s">
        <v>215</v>
      </c>
      <c r="G43" s="260" t="s">
        <v>268</v>
      </c>
      <c r="H43" s="227"/>
    </row>
    <row r="44" customFormat="false" ht="15" hidden="false" customHeight="true" outlineLevel="0" collapsed="false">
      <c r="A44" s="224"/>
      <c r="B44" s="244" t="s">
        <v>113</v>
      </c>
      <c r="C44" s="250" t="n">
        <v>124</v>
      </c>
      <c r="D44" s="246" t="str">
        <f aca="false">IF($C44=0,"",LOOKUP($C44,'Non-Scorers'!$B$4:$B$197,'Non-Scorers'!$C$4:$C$198))</f>
        <v>Helen Diack</v>
      </c>
      <c r="E44" s="246" t="str">
        <f aca="false">IF($C44=0,"",LOOKUP($C44,'Non-Scorers'!$B$4:$B$197,'Non-Scorers'!$D$4:$D$197))</f>
        <v>LAC / HHH</v>
      </c>
      <c r="F44" s="246" t="n">
        <f aca="false">IF($C44=0,"",LOOKUP($C44,'Non-Scorers'!$B$4:$B$144,'Non-Scorers'!$E$4:$E$144))</f>
        <v>0</v>
      </c>
      <c r="G44" s="261" t="n">
        <v>8.04</v>
      </c>
      <c r="H44" s="224"/>
    </row>
    <row r="45" customFormat="false" ht="15" hidden="false" customHeight="true" outlineLevel="0" collapsed="false">
      <c r="A45" s="224"/>
      <c r="B45" s="244" t="s">
        <v>240</v>
      </c>
      <c r="C45" s="248" t="n">
        <v>165</v>
      </c>
      <c r="D45" s="246" t="str">
        <f aca="false">IF($C45=0,"",LOOKUP($C45,'Non-Scorers'!$B$4:$B$197,'Non-Scorers'!$C$4:$C$198))</f>
        <v>Stefanie Dornbusch</v>
      </c>
      <c r="E45" s="246" t="str">
        <f aca="false">IF($C45=0,"",LOOKUP($C45,'Non-Scorers'!$B$4:$B$197,'Non-Scorers'!$D$4:$D$197))</f>
        <v>B&amp;H</v>
      </c>
      <c r="F45" s="246" t="str">
        <f aca="false">IF($C45=0,"",LOOKUP($C45,'Non-Scorers'!$B$4:$B$144,'Non-Scorers'!$E$4:$E$144))</f>
        <v>F50</v>
      </c>
      <c r="G45" s="261" t="n">
        <v>17.75</v>
      </c>
      <c r="H45" s="224"/>
    </row>
    <row r="46" customFormat="false" ht="15" hidden="false" customHeight="true" outlineLevel="0" collapsed="false">
      <c r="A46" s="224"/>
      <c r="B46" s="244" t="s">
        <v>240</v>
      </c>
      <c r="C46" s="248" t="n">
        <v>167</v>
      </c>
      <c r="D46" s="246" t="str">
        <f aca="false">IF($C46=0,"",LOOKUP($C46,'Non-Scorers'!$B$4:$B$197,'Non-Scorers'!$C$4:$C$198))</f>
        <v>Judith Carder</v>
      </c>
      <c r="E46" s="246" t="str">
        <f aca="false">IF($C46=0,"",LOOKUP($C46,'Non-Scorers'!$B$4:$B$197,'Non-Scorers'!$D$4:$D$197))</f>
        <v>B&amp;H</v>
      </c>
      <c r="F46" s="246" t="str">
        <f aca="false">IF($C46=0,"",LOOKUP($C46,'Non-Scorers'!$B$4:$B$144,'Non-Scorers'!$E$4:$E$144))</f>
        <v>F60</v>
      </c>
      <c r="G46" s="261" t="n">
        <v>12.94</v>
      </c>
      <c r="H46" s="224"/>
    </row>
    <row r="47" customFormat="false" ht="15" hidden="false" customHeight="true" outlineLevel="0" collapsed="false">
      <c r="A47" s="224"/>
      <c r="B47" s="244" t="s">
        <v>240</v>
      </c>
      <c r="C47" s="248" t="n">
        <v>182</v>
      </c>
      <c r="D47" s="246" t="str">
        <f aca="false">IF($C47=0,"",LOOKUP($C47,'Non-Scorers'!$B$4:$B$197,'Non-Scorers'!$C$4:$C$198))</f>
        <v>Shelley Clarke</v>
      </c>
      <c r="E47" s="246" t="str">
        <f aca="false">IF($C47=0,"",LOOKUP($C47,'Non-Scorers'!$B$4:$B$197,'Non-Scorers'!$D$4:$D$197))</f>
        <v>Hastings</v>
      </c>
      <c r="F47" s="246" t="str">
        <f aca="false">IF($C47=0,"",LOOKUP($C47,'Non-Scorers'!$B$4:$B$144,'Non-Scorers'!$E$4:$E$144))</f>
        <v>F35</v>
      </c>
      <c r="G47" s="261" t="n">
        <v>9.36</v>
      </c>
      <c r="H47" s="224"/>
    </row>
    <row r="48" customFormat="false" ht="15" hidden="false" customHeight="true" outlineLevel="0" collapsed="false">
      <c r="A48" s="224"/>
      <c r="B48" s="244" t="s">
        <v>28</v>
      </c>
      <c r="C48" s="250" t="n">
        <v>180</v>
      </c>
      <c r="D48" s="246" t="str">
        <f aca="false">IF($C48=0,"",LOOKUP($C48,'Non-Scorers'!$B$4:$B$197,'Non-Scorers'!$C$4:$C$198))</f>
        <v>Jayne Gray</v>
      </c>
      <c r="E48" s="246" t="str">
        <f aca="false">IF($C48=0,"",LOOKUP($C48,'Non-Scorers'!$B$4:$B$197,'Non-Scorers'!$D$4:$D$197))</f>
        <v>Hastings</v>
      </c>
      <c r="F48" s="246" t="str">
        <f aca="false">IF($C48=0,"",LOOKUP($C48,'Non-Scorers'!$B$4:$B$144,'Non-Scorers'!$E$4:$E$144))</f>
        <v>F35</v>
      </c>
      <c r="G48" s="261" t="n">
        <v>18.73</v>
      </c>
      <c r="H48" s="224"/>
    </row>
    <row r="49" customFormat="false" ht="15" hidden="false" customHeight="true" outlineLevel="0" collapsed="false">
      <c r="A49" s="224"/>
      <c r="B49" s="244" t="s">
        <v>45</v>
      </c>
      <c r="C49" s="250" t="n">
        <v>178</v>
      </c>
      <c r="D49" s="246" t="str">
        <f aca="false">IF($C49=0,"",LOOKUP($C49,'Non-Scorers'!$B$4:$B$197,'Non-Scorers'!$C$4:$C$198))</f>
        <v>Kirsty Parker</v>
      </c>
      <c r="E49" s="246" t="str">
        <f aca="false">IF($C49=0,"",LOOKUP($C49,'Non-Scorers'!$B$4:$B$197,'Non-Scorers'!$D$4:$D$197))</f>
        <v>Arena 80</v>
      </c>
      <c r="F49" s="246" t="str">
        <f aca="false">IF($C49=0,"",LOOKUP($C49,'Non-Scorers'!$B$4:$B$144,'Non-Scorers'!$E$4:$E$144))</f>
        <v>F45</v>
      </c>
      <c r="G49" s="247" t="n">
        <v>0.00409027777777778</v>
      </c>
      <c r="H49" s="224"/>
    </row>
    <row r="50" customFormat="false" ht="15" hidden="false" customHeight="true" outlineLevel="0" collapsed="false">
      <c r="A50" s="224"/>
      <c r="B50" s="244" t="s">
        <v>76</v>
      </c>
      <c r="C50" s="250" t="n">
        <v>155</v>
      </c>
      <c r="D50" s="246" t="str">
        <f aca="false">IF($C50=0,"",LOOKUP($C50,'Non-Scorers'!$B$4:$B$197,'Non-Scorers'!$C$4:$C$198))</f>
        <v>Sam Neame</v>
      </c>
      <c r="E50" s="246" t="str">
        <f aca="false">IF($C50=0,"",LOOKUP($C50,'Non-Scorers'!$B$4:$B$197,'Non-Scorers'!$D$4:$D$197))</f>
        <v>E/HH / HH</v>
      </c>
      <c r="F50" s="246" t="str">
        <f aca="false">IF($C50=0,"",LOOKUP($C50,'Non-Scorers'!$B$4:$B$144,'Non-Scorers'!$E$4:$E$144))</f>
        <v>F35</v>
      </c>
      <c r="G50" s="247" t="n">
        <v>0.000196759259259259</v>
      </c>
      <c r="H50" s="224"/>
    </row>
    <row r="51" customFormat="false" ht="15" hidden="false" customHeight="true" outlineLevel="0" collapsed="false">
      <c r="A51" s="224"/>
      <c r="D51" s="224" t="str">
        <f aca="false">IF($C51=0,"",LOOKUP($C51,'Non-Scorers'!$B$4:$B$197,'Non-Scorers'!$C$4:$C$198))</f>
        <v/>
      </c>
      <c r="E51" s="224" t="str">
        <f aca="false">IF($C51=0,"",LOOKUP($C51,'Non-Scorers'!$B$4:$B$197,'Non-Scorers'!$D$4:$D$197))</f>
        <v/>
      </c>
      <c r="F51" s="224" t="str">
        <f aca="false">IF($C51=0,"",LOOKUP($C51,'Non-Scorers'!$B$4:$B$144,'Non-Scorers'!$E$4:$E$144))</f>
        <v/>
      </c>
      <c r="H51" s="224"/>
    </row>
    <row r="52" customFormat="false" ht="15" hidden="false" customHeight="true" outlineLevel="0" collapsed="false">
      <c r="A52" s="224"/>
      <c r="D52" s="224" t="str">
        <f aca="false">IF($C52=0,"",LOOKUP($C52,'Non-Scorers'!$B$4:$B$197,'Non-Scorers'!$C$4:$C$198))</f>
        <v/>
      </c>
      <c r="E52" s="224" t="str">
        <f aca="false">IF($C52=0,"",LOOKUP($C52,'Non-Scorers'!$B$4:$B$197,'Non-Scorers'!$D$4:$D$197))</f>
        <v/>
      </c>
      <c r="F52" s="224" t="str">
        <f aca="false">IF($C52=0,"",LOOKUP($C52,'Non-Scorers'!$B$4:$B$144,'Non-Scorers'!$E$4:$E$144))</f>
        <v/>
      </c>
      <c r="H52" s="224"/>
    </row>
    <row r="53" customFormat="false" ht="15" hidden="false" customHeight="true" outlineLevel="0" collapsed="false">
      <c r="A53" s="224"/>
      <c r="D53" s="224" t="str">
        <f aca="false">IF($C53=0,"",LOOKUP($C53,'Non-Scorers'!$B$4:$B$197,'Non-Scorers'!$C$4:$C$198))</f>
        <v/>
      </c>
      <c r="E53" s="224" t="str">
        <f aca="false">IF($C53=0,"",LOOKUP($C53,'Non-Scorers'!$B$4:$B$197,'Non-Scorers'!$D$4:$D$197))</f>
        <v/>
      </c>
      <c r="F53" s="224" t="str">
        <f aca="false">IF($C53=0,"",LOOKUP($C53,'Non-Scorers'!$B$4:$B$144,'Non-Scorers'!$E$4:$E$144))</f>
        <v/>
      </c>
      <c r="H53" s="224"/>
    </row>
    <row r="54" customFormat="false" ht="15" hidden="false" customHeight="true" outlineLevel="0" collapsed="false">
      <c r="A54" s="224"/>
      <c r="D54" s="224" t="str">
        <f aca="false">IF($C54=0,"",LOOKUP($C54,'Non-Scorers'!$B$4:$B$197,'Non-Scorers'!$C$4:$C$198))</f>
        <v/>
      </c>
      <c r="E54" s="224" t="str">
        <f aca="false">IF($C54=0,"",LOOKUP($C54,'Non-Scorers'!$B$4:$B$197,'Non-Scorers'!$D$4:$D$197))</f>
        <v/>
      </c>
      <c r="F54" s="224" t="str">
        <f aca="false">IF($C54=0,"",LOOKUP($C54,'Non-Scorers'!$B$4:$B$144,'Non-Scorers'!$E$4:$E$144))</f>
        <v/>
      </c>
      <c r="H54" s="224"/>
    </row>
    <row r="55" customFormat="false" ht="15" hidden="false" customHeight="true" outlineLevel="0" collapsed="false">
      <c r="A55" s="224"/>
      <c r="D55" s="224" t="str">
        <f aca="false">IF($C55=0,"",LOOKUP($C55,'Non-Scorers'!$B$4:$B$197,'Non-Scorers'!$C$4:$C$198))</f>
        <v/>
      </c>
      <c r="E55" s="224" t="str">
        <f aca="false">IF($C55=0,"",LOOKUP($C55,'Non-Scorers'!$B$4:$B$197,'Non-Scorers'!$D$4:$D$197))</f>
        <v/>
      </c>
      <c r="F55" s="224" t="str">
        <f aca="false">IF($C55=0,"",LOOKUP($C55,'Non-Scorers'!$B$4:$B$144,'Non-Scorers'!$E$4:$E$144))</f>
        <v/>
      </c>
      <c r="H55" s="224"/>
    </row>
    <row r="56" customFormat="false" ht="15" hidden="false" customHeight="true" outlineLevel="0" collapsed="false">
      <c r="A56" s="224"/>
      <c r="D56" s="224" t="str">
        <f aca="false">IF($C56=0,"",LOOKUP($C56,'Non-Scorers'!$B$4:$B$197,'Non-Scorers'!$C$4:$C$198))</f>
        <v/>
      </c>
      <c r="E56" s="224" t="str">
        <f aca="false">IF($C56=0,"",LOOKUP($C56,'Non-Scorers'!$B$4:$B$197,'Non-Scorers'!$D$4:$D$197))</f>
        <v/>
      </c>
      <c r="F56" s="224" t="str">
        <f aca="false">IF($C56=0,"",LOOKUP($C56,'Non-Scorers'!$B$4:$B$144,'Non-Scorers'!$E$4:$E$144))</f>
        <v/>
      </c>
      <c r="H56" s="224"/>
    </row>
    <row r="57" customFormat="false" ht="15" hidden="false" customHeight="true" outlineLevel="0" collapsed="false">
      <c r="A57" s="224"/>
      <c r="D57" s="224" t="str">
        <f aca="false">IF($C57=0,"",LOOKUP($C57,'Non-Scorers'!$B$4:$B$197,'Non-Scorers'!$C$4:$C$198))</f>
        <v/>
      </c>
      <c r="E57" s="224" t="str">
        <f aca="false">IF($C57=0,"",LOOKUP($C57,'Non-Scorers'!$B$4:$B$197,'Non-Scorers'!$D$4:$D$197))</f>
        <v/>
      </c>
      <c r="F57" s="224" t="str">
        <f aca="false">IF($C57=0,"",LOOKUP($C57,'Non-Scorers'!$B$4:$B$144,'Non-Scorers'!$E$4:$E$144))</f>
        <v/>
      </c>
      <c r="H57" s="224"/>
    </row>
    <row r="58" customFormat="false" ht="15" hidden="false" customHeight="true" outlineLevel="0" collapsed="false">
      <c r="A58" s="224"/>
      <c r="D58" s="224" t="str">
        <f aca="false">IF($C58=0,"",LOOKUP($C58,'Non-Scorers'!$B$4:$B$197,'Non-Scorers'!$C$4:$C$198))</f>
        <v/>
      </c>
      <c r="E58" s="224" t="str">
        <f aca="false">IF($C58=0,"",LOOKUP($C58,'Non-Scorers'!$B$4:$B$197,'Non-Scorers'!$D$4:$D$197))</f>
        <v/>
      </c>
      <c r="F58" s="224" t="str">
        <f aca="false">IF($C58=0,"",LOOKUP($C58,'Non-Scorers'!$B$4:$B$144,'Non-Scorers'!$E$4:$E$144))</f>
        <v/>
      </c>
      <c r="H58" s="224"/>
    </row>
    <row r="59" customFormat="false" ht="15" hidden="false" customHeight="true" outlineLevel="0" collapsed="false">
      <c r="A59" s="224"/>
      <c r="D59" s="224" t="str">
        <f aca="false">IF($C59=0,"",LOOKUP($C59,'Non-Scorers'!$B$4:$B$197,'Non-Scorers'!$C$4:$C$198))</f>
        <v/>
      </c>
      <c r="E59" s="224" t="str">
        <f aca="false">IF($C59=0,"",LOOKUP($C59,'Non-Scorers'!$B$4:$B$197,'Non-Scorers'!$D$4:$D$197))</f>
        <v/>
      </c>
      <c r="F59" s="224" t="str">
        <f aca="false">IF($C59=0,"",LOOKUP($C59,'Non-Scorers'!$B$4:$B$144,'Non-Scorers'!$E$4:$E$144))</f>
        <v/>
      </c>
      <c r="H59" s="224"/>
    </row>
    <row r="60" customFormat="false" ht="15" hidden="false" customHeight="true" outlineLevel="0" collapsed="false">
      <c r="A60" s="224"/>
      <c r="D60" s="224" t="str">
        <f aca="false">IF($C60=0,"",LOOKUP($C60,'Non-Scorers'!$B$4:$B$197,'Non-Scorers'!$C$4:$C$198))</f>
        <v/>
      </c>
      <c r="E60" s="224" t="str">
        <f aca="false">IF($C60=0,"",LOOKUP($C60,'Non-Scorers'!$B$4:$B$197,'Non-Scorers'!$D$4:$D$197))</f>
        <v/>
      </c>
      <c r="F60" s="224" t="str">
        <f aca="false">IF($C60=0,"",LOOKUP($C60,'Non-Scorers'!$B$4:$B$144,'Non-Scorers'!$E$4:$E$144))</f>
        <v/>
      </c>
      <c r="H60" s="224"/>
    </row>
    <row r="61" customFormat="false" ht="15" hidden="false" customHeight="true" outlineLevel="0" collapsed="false">
      <c r="A61" s="224"/>
      <c r="D61" s="224" t="str">
        <f aca="false">IF($C61=0,"",LOOKUP($C61,'Non-Scorers'!$B$4:$B$197,'Non-Scorers'!$C$4:$C$198))</f>
        <v/>
      </c>
      <c r="E61" s="224" t="str">
        <f aca="false">IF($C61=0,"",LOOKUP($C61,'Non-Scorers'!$B$4:$B$197,'Non-Scorers'!$D$4:$D$197))</f>
        <v/>
      </c>
      <c r="F61" s="224" t="str">
        <f aca="false">IF($C61=0,"",LOOKUP($C61,'Non-Scorers'!$B$4:$B$144,'Non-Scorers'!$E$4:$E$144))</f>
        <v/>
      </c>
      <c r="H61" s="224"/>
    </row>
    <row r="62" customFormat="false" ht="15" hidden="false" customHeight="true" outlineLevel="0" collapsed="false">
      <c r="A62" s="224"/>
      <c r="D62" s="224" t="str">
        <f aca="false">IF($C62=0,"",LOOKUP($C62,'Non-Scorers'!$B$4:$B$197,'Non-Scorers'!$C$4:$C$198))</f>
        <v/>
      </c>
      <c r="E62" s="224" t="str">
        <f aca="false">IF($C62=0,"",LOOKUP($C62,'Non-Scorers'!$B$4:$B$197,'Non-Scorers'!$D$4:$D$197))</f>
        <v/>
      </c>
      <c r="F62" s="224" t="str">
        <f aca="false">IF($C62=0,"",LOOKUP($C62,'Non-Scorers'!$B$4:$B$144,'Non-Scorers'!$E$4:$E$144))</f>
        <v/>
      </c>
      <c r="H62" s="224"/>
    </row>
    <row r="63" customFormat="false" ht="15" hidden="false" customHeight="true" outlineLevel="0" collapsed="false">
      <c r="A63" s="224"/>
      <c r="D63" s="224" t="str">
        <f aca="false">IF($C63=0,"",LOOKUP($C63,'Non-Scorers'!$B$4:$B$197,'Non-Scorers'!$C$4:$C$198))</f>
        <v/>
      </c>
      <c r="E63" s="224" t="str">
        <f aca="false">IF($C63=0,"",LOOKUP($C63,'Non-Scorers'!$B$4:$B$197,'Non-Scorers'!$D$4:$D$197))</f>
        <v/>
      </c>
      <c r="F63" s="224" t="str">
        <f aca="false">IF($C63=0,"",LOOKUP($C63,'Non-Scorers'!$B$4:$B$144,'Non-Scorers'!$E$4:$E$144))</f>
        <v/>
      </c>
      <c r="H63" s="224"/>
    </row>
    <row r="64" customFormat="false" ht="15" hidden="false" customHeight="true" outlineLevel="0" collapsed="false">
      <c r="A64" s="224"/>
      <c r="D64" s="224" t="str">
        <f aca="false">IF($C64=0,"",LOOKUP($C64,'Non-Scorers'!$B$4:$B$197,'Non-Scorers'!$C$4:$C$198))</f>
        <v/>
      </c>
      <c r="E64" s="224" t="str">
        <f aca="false">IF($C64=0,"",LOOKUP($C64,'Non-Scorers'!$B$4:$B$197,'Non-Scorers'!$D$4:$D$197))</f>
        <v/>
      </c>
      <c r="F64" s="224" t="str">
        <f aca="false">IF($C64=0,"",LOOKUP($C64,'Non-Scorers'!$B$4:$B$144,'Non-Scorers'!$E$4:$E$144))</f>
        <v/>
      </c>
      <c r="H64" s="224"/>
    </row>
    <row r="65" customFormat="false" ht="15" hidden="false" customHeight="true" outlineLevel="0" collapsed="false">
      <c r="A65" s="224"/>
      <c r="D65" s="224" t="str">
        <f aca="false">IF($C65=0,"",LOOKUP($C65,'Non-Scorers'!$B$4:$B$197,'Non-Scorers'!$C$4:$C$198))</f>
        <v/>
      </c>
      <c r="E65" s="224" t="str">
        <f aca="false">IF($C65=0,"",LOOKUP($C65,'Non-Scorers'!$B$4:$B$197,'Non-Scorers'!$D$4:$D$197))</f>
        <v/>
      </c>
      <c r="F65" s="224" t="str">
        <f aca="false">IF($C65=0,"",LOOKUP($C65,'Non-Scorers'!$B$4:$B$144,'Non-Scorers'!$E$4:$E$144))</f>
        <v/>
      </c>
      <c r="H65" s="224"/>
    </row>
    <row r="66" customFormat="false" ht="15" hidden="false" customHeight="true" outlineLevel="0" collapsed="false">
      <c r="A66" s="224"/>
      <c r="D66" s="224" t="str">
        <f aca="false">IF($C66=0,"",LOOKUP($C66,'Non-Scorers'!$B$4:$B$197,'Non-Scorers'!$C$4:$C$198))</f>
        <v/>
      </c>
      <c r="E66" s="224" t="str">
        <f aca="false">IF($C66=0,"",LOOKUP($C66,'Non-Scorers'!$B$4:$B$197,'Non-Scorers'!$D$4:$D$197))</f>
        <v/>
      </c>
      <c r="F66" s="224" t="str">
        <f aca="false">IF($C66=0,"",LOOKUP($C66,'Non-Scorers'!$B$4:$B$144,'Non-Scorers'!$E$4:$E$144))</f>
        <v/>
      </c>
      <c r="H66" s="224"/>
    </row>
    <row r="67" customFormat="false" ht="15" hidden="false" customHeight="true" outlineLevel="0" collapsed="false">
      <c r="A67" s="224"/>
      <c r="D67" s="224" t="str">
        <f aca="false">IF($C67=0,"",LOOKUP($C67,'Non-Scorers'!$B$4:$B$197,'Non-Scorers'!$C$4:$C$198))</f>
        <v/>
      </c>
      <c r="E67" s="224" t="str">
        <f aca="false">IF($C67=0,"",LOOKUP($C67,'Non-Scorers'!$B$4:$B$197,'Non-Scorers'!$D$4:$D$197))</f>
        <v/>
      </c>
      <c r="F67" s="224" t="str">
        <f aca="false">IF($C67=0,"",LOOKUP($C67,'Non-Scorers'!$B$4:$B$144,'Non-Scorers'!$E$4:$E$144))</f>
        <v/>
      </c>
      <c r="H67" s="224"/>
    </row>
    <row r="68" customFormat="false" ht="15" hidden="false" customHeight="true" outlineLevel="0" collapsed="false">
      <c r="A68" s="224"/>
      <c r="D68" s="224" t="str">
        <f aca="false">IF($C68=0,"",LOOKUP($C68,'Non-Scorers'!$B$4:$B$197,'Non-Scorers'!$C$4:$C$198))</f>
        <v/>
      </c>
      <c r="E68" s="224" t="str">
        <f aca="false">IF($C68=0,"",LOOKUP($C68,'Non-Scorers'!$B$4:$B$197,'Non-Scorers'!$D$4:$D$197))</f>
        <v/>
      </c>
      <c r="F68" s="224" t="str">
        <f aca="false">IF($C68=0,"",LOOKUP($C68,'Non-Scorers'!$B$4:$B$144,'Non-Scorers'!$E$4:$E$144))</f>
        <v/>
      </c>
      <c r="H68" s="224"/>
    </row>
    <row r="69" customFormat="false" ht="15" hidden="false" customHeight="true" outlineLevel="0" collapsed="false">
      <c r="A69" s="224"/>
      <c r="D69" s="224" t="str">
        <f aca="false">IF($C69=0,"",LOOKUP($C69,'Non-Scorers'!$B$4:$B$197,'Non-Scorers'!$C$4:$C$198))</f>
        <v/>
      </c>
      <c r="E69" s="224" t="str">
        <f aca="false">IF($C69=0,"",LOOKUP($C69,'Non-Scorers'!$B$4:$B$197,'Non-Scorers'!$D$4:$D$197))</f>
        <v/>
      </c>
      <c r="F69" s="224" t="str">
        <f aca="false">IF($C69=0,"",LOOKUP($C69,'Non-Scorers'!$B$4:$B$144,'Non-Scorers'!$E$4:$E$144))</f>
        <v/>
      </c>
      <c r="H69" s="224"/>
    </row>
    <row r="70" customFormat="false" ht="15" hidden="false" customHeight="true" outlineLevel="0" collapsed="false">
      <c r="A70" s="224"/>
      <c r="D70" s="224" t="str">
        <f aca="false">IF($C70=0,"",LOOKUP($C70,'Non-Scorers'!$B$4:$B$197,'Non-Scorers'!$C$4:$C$198))</f>
        <v/>
      </c>
      <c r="E70" s="224" t="str">
        <f aca="false">IF($C70=0,"",LOOKUP($C70,'Non-Scorers'!$B$4:$B$197,'Non-Scorers'!$D$4:$D$197))</f>
        <v/>
      </c>
      <c r="F70" s="224" t="str">
        <f aca="false">IF($C70=0,"",LOOKUP($C70,'Non-Scorers'!$B$4:$B$144,'Non-Scorers'!$E$4:$E$144))</f>
        <v/>
      </c>
      <c r="H70" s="224"/>
    </row>
    <row r="71" customFormat="false" ht="15" hidden="false" customHeight="true" outlineLevel="0" collapsed="false">
      <c r="A71" s="224"/>
      <c r="D71" s="224" t="str">
        <f aca="false">IF($C71=0,"",LOOKUP($C71,'Non-Scorers'!$B$4:$B$197,'Non-Scorers'!$C$4:$C$198))</f>
        <v/>
      </c>
      <c r="E71" s="224" t="str">
        <f aca="false">IF($C71=0,"",LOOKUP($C71,'Non-Scorers'!$B$4:$B$197,'Non-Scorers'!$D$4:$D$197))</f>
        <v/>
      </c>
      <c r="F71" s="224" t="str">
        <f aca="false">IF($C71=0,"",LOOKUP($C71,'Non-Scorers'!$B$4:$B$144,'Non-Scorers'!$E$4:$E$144))</f>
        <v/>
      </c>
      <c r="H71" s="224"/>
    </row>
    <row r="72" customFormat="false" ht="15" hidden="false" customHeight="true" outlineLevel="0" collapsed="false">
      <c r="A72" s="224"/>
      <c r="D72" s="224" t="str">
        <f aca="false">IF($C72=0,"",LOOKUP($C72,'Non-Scorers'!$B$4:$B$197,'Non-Scorers'!$C$4:$C$198))</f>
        <v/>
      </c>
      <c r="E72" s="224" t="str">
        <f aca="false">IF($C72=0,"",LOOKUP($C72,'Non-Scorers'!$B$4:$B$197,'Non-Scorers'!$D$4:$D$197))</f>
        <v/>
      </c>
      <c r="F72" s="224" t="str">
        <f aca="false">IF($C72=0,"",LOOKUP($C72,'Non-Scorers'!$B$4:$B$144,'Non-Scorers'!$E$4:$E$144))</f>
        <v/>
      </c>
      <c r="H72" s="224"/>
    </row>
    <row r="73" customFormat="false" ht="15.75" hidden="false" customHeight="true" outlineLevel="0" collapsed="false">
      <c r="A73" s="227"/>
      <c r="B73" s="229"/>
      <c r="C73" s="228"/>
      <c r="D73" s="229"/>
      <c r="E73" s="229"/>
      <c r="F73" s="228"/>
      <c r="G73" s="262"/>
      <c r="H73" s="224"/>
    </row>
    <row r="65434" customFormat="false" ht="12.75" hidden="false" customHeight="true" outlineLevel="0" collapsed="false"/>
    <row r="65435" customFormat="false" ht="12.75" hidden="false" customHeight="true" outlineLevel="0" collapsed="false"/>
    <row r="65436" customFormat="false" ht="12.75" hidden="false" customHeight="true" outlineLevel="0" collapsed="false"/>
    <row r="65437" customFormat="false" ht="12.75" hidden="false" customHeight="true" outlineLevel="0" collapsed="false"/>
    <row r="65438" customFormat="false" ht="12.75" hidden="false" customHeight="true" outlineLevel="0" collapsed="false"/>
    <row r="65439" customFormat="false" ht="12.75" hidden="false" customHeight="true" outlineLevel="0" collapsed="false"/>
    <row r="65440" customFormat="false" ht="12.75" hidden="false" customHeight="true" outlineLevel="0" collapsed="false"/>
    <row r="65441" customFormat="false" ht="12.75" hidden="false" customHeight="true" outlineLevel="0" collapsed="false"/>
    <row r="65442" customFormat="false" ht="12.75" hidden="false" customHeight="true" outlineLevel="0" collapsed="false"/>
    <row r="65443" customFormat="false" ht="12.75" hidden="false" customHeight="true" outlineLevel="0" collapsed="false"/>
    <row r="65444" customFormat="false" ht="12.75" hidden="false" customHeight="true" outlineLevel="0" collapsed="false"/>
    <row r="65445" customFormat="false" ht="12.75" hidden="false" customHeight="true" outlineLevel="0" collapsed="false"/>
    <row r="65446" customFormat="false" ht="12.75" hidden="false" customHeight="true" outlineLevel="0" collapsed="false"/>
    <row r="65447" customFormat="false" ht="12.75" hidden="false" customHeight="true" outlineLevel="0" collapsed="false"/>
    <row r="65448" customFormat="false" ht="12.75" hidden="false" customHeight="true" outlineLevel="0" collapsed="false"/>
    <row r="65449" customFormat="false" ht="12.75" hidden="false" customHeight="true" outlineLevel="0" collapsed="false"/>
    <row r="65450" customFormat="false" ht="12.75" hidden="false" customHeight="true" outlineLevel="0" collapsed="false"/>
    <row r="65451" customFormat="false" ht="12.75" hidden="false" customHeight="true" outlineLevel="0" collapsed="false"/>
    <row r="65452" customFormat="false" ht="12.75" hidden="false" customHeight="true" outlineLevel="0" collapsed="false"/>
    <row r="65453" customFormat="false" ht="12.75" hidden="false" customHeight="true" outlineLevel="0" collapsed="false"/>
    <row r="65454" customFormat="false" ht="12.75" hidden="false" customHeight="true" outlineLevel="0" collapsed="false"/>
    <row r="65455" customFormat="false" ht="12.75" hidden="false" customHeight="true" outlineLevel="0" collapsed="false"/>
    <row r="65456" customFormat="false" ht="12.75" hidden="false" customHeight="true" outlineLevel="0" collapsed="false"/>
    <row r="65457" customFormat="false" ht="12.75" hidden="false" customHeight="true" outlineLevel="0" collapsed="false"/>
    <row r="65458" customFormat="false" ht="12.75" hidden="false" customHeight="true" outlineLevel="0" collapsed="false"/>
    <row r="65459" customFormat="false" ht="12.75" hidden="false" customHeight="true" outlineLevel="0" collapsed="false"/>
    <row r="65460" customFormat="false" ht="12.75" hidden="false" customHeight="true" outlineLevel="0" collapsed="false"/>
    <row r="65461" customFormat="false" ht="12.75" hidden="false" customHeight="true" outlineLevel="0" collapsed="false"/>
    <row r="65462" customFormat="false" ht="12.75" hidden="false" customHeight="true" outlineLevel="0" collapsed="false"/>
    <row r="65463" customFormat="false" ht="12.75" hidden="false" customHeight="true" outlineLevel="0" collapsed="false"/>
    <row r="65464" customFormat="false" ht="12.75" hidden="false" customHeight="true" outlineLevel="0" collapsed="false"/>
    <row r="65465" customFormat="false" ht="12.75" hidden="false" customHeight="true" outlineLevel="0" collapsed="false"/>
    <row r="65466" customFormat="false" ht="12.75" hidden="false" customHeight="true" outlineLevel="0" collapsed="false"/>
    <row r="65467" customFormat="false" ht="12.75" hidden="false" customHeight="true" outlineLevel="0" collapsed="false"/>
    <row r="65468" customFormat="false" ht="12.75" hidden="false" customHeight="true" outlineLevel="0" collapsed="false"/>
    <row r="65469" customFormat="false" ht="12.75" hidden="false" customHeight="true" outlineLevel="0" collapsed="false"/>
    <row r="65470" customFormat="false" ht="12.75" hidden="false" customHeight="true" outlineLevel="0" collapsed="false"/>
    <row r="65471" customFormat="false" ht="12.75" hidden="false" customHeight="true" outlineLevel="0" collapsed="false"/>
    <row r="65472" customFormat="false" ht="12.75" hidden="false" customHeight="true" outlineLevel="0" collapsed="false"/>
    <row r="65473" customFormat="false" ht="12.75" hidden="false" customHeight="true" outlineLevel="0" collapsed="false"/>
    <row r="65474" customFormat="false" ht="12.75" hidden="false" customHeight="true" outlineLevel="0" collapsed="false"/>
    <row r="65475" customFormat="false" ht="12.75" hidden="false" customHeight="true" outlineLevel="0" collapsed="false"/>
    <row r="65476" customFormat="false" ht="12.75" hidden="false" customHeight="true" outlineLevel="0" collapsed="false"/>
    <row r="65477" customFormat="false" ht="12.75" hidden="false" customHeight="true" outlineLevel="0" collapsed="false"/>
    <row r="65478" customFormat="false" ht="12.75" hidden="false" customHeight="true" outlineLevel="0" collapsed="false"/>
    <row r="65479" customFormat="false" ht="12.75" hidden="false" customHeight="true" outlineLevel="0" collapsed="false"/>
    <row r="65480" customFormat="false" ht="12.75" hidden="false" customHeight="true" outlineLevel="0" collapsed="false"/>
    <row r="65481" customFormat="false" ht="12.75" hidden="false" customHeight="true" outlineLevel="0" collapsed="false"/>
    <row r="65482" customFormat="false" ht="12.75" hidden="false" customHeight="true" outlineLevel="0" collapsed="false"/>
    <row r="65483" customFormat="false" ht="12.75" hidden="false" customHeight="true" outlineLevel="0" collapsed="false"/>
    <row r="65484" customFormat="false" ht="12.75" hidden="false" customHeight="true" outlineLevel="0" collapsed="false"/>
    <row r="65485" customFormat="false" ht="12.75" hidden="false" customHeight="true" outlineLevel="0" collapsed="false"/>
    <row r="65486" customFormat="false" ht="12.75" hidden="false" customHeight="true" outlineLevel="0" collapsed="false"/>
    <row r="65487" customFormat="false" ht="12.75" hidden="false" customHeight="true" outlineLevel="0" collapsed="false"/>
    <row r="65488" customFormat="false" ht="12.75" hidden="false" customHeight="true" outlineLevel="0" collapsed="false"/>
    <row r="65489" customFormat="false" ht="12.75" hidden="false" customHeight="true" outlineLevel="0" collapsed="false"/>
    <row r="65490" customFormat="false" ht="12.75" hidden="false" customHeight="true" outlineLevel="0" collapsed="false"/>
    <row r="65491" customFormat="false" ht="12.75" hidden="false" customHeight="true" outlineLevel="0" collapsed="false"/>
    <row r="65492" customFormat="false" ht="12.75" hidden="false" customHeight="true" outlineLevel="0" collapsed="false"/>
    <row r="65493" customFormat="false" ht="12.75" hidden="false" customHeight="true" outlineLevel="0" collapsed="false"/>
    <row r="65494" customFormat="false" ht="12.75" hidden="false" customHeight="true" outlineLevel="0" collapsed="false"/>
    <row r="65495" customFormat="false" ht="12.75" hidden="false" customHeight="true" outlineLevel="0" collapsed="false"/>
    <row r="65496" customFormat="false" ht="12.75" hidden="false" customHeight="true" outlineLevel="0" collapsed="false"/>
    <row r="65497" customFormat="false" ht="12.75" hidden="false" customHeight="true" outlineLevel="0" collapsed="false"/>
    <row r="65498" customFormat="false" ht="12.75" hidden="false" customHeight="true" outlineLevel="0" collapsed="false"/>
    <row r="65499" customFormat="false" ht="12.75" hidden="false" customHeight="true" outlineLevel="0" collapsed="false"/>
    <row r="65500" customFormat="false" ht="12.75" hidden="false" customHeight="true" outlineLevel="0" collapsed="false"/>
    <row r="65501" customFormat="false" ht="12.75" hidden="false" customHeight="true" outlineLevel="0" collapsed="false"/>
    <row r="65502" customFormat="false" ht="12.75" hidden="false" customHeight="true" outlineLevel="0" collapsed="false"/>
    <row r="65503" customFormat="false" ht="12.75" hidden="false" customHeight="true" outlineLevel="0" collapsed="false"/>
    <row r="65504" customFormat="false" ht="12.75" hidden="false" customHeight="true" outlineLevel="0" collapsed="false"/>
    <row r="65505" customFormat="false" ht="12.75" hidden="false" customHeight="true" outlineLevel="0" collapsed="false"/>
    <row r="65506" customFormat="false" ht="12.75" hidden="false" customHeight="true" outlineLevel="0" collapsed="false"/>
    <row r="65507" customFormat="false" ht="12.75" hidden="false" customHeight="true" outlineLevel="0" collapsed="false"/>
    <row r="65508" customFormat="false" ht="12.75" hidden="false" customHeight="true" outlineLevel="0" collapsed="false"/>
    <row r="65509" customFormat="false" ht="12.75" hidden="false" customHeight="true" outlineLevel="0" collapsed="false"/>
    <row r="65510" customFormat="false" ht="12.75" hidden="false" customHeight="true" outlineLevel="0" collapsed="false"/>
    <row r="65511" customFormat="false" ht="12.75" hidden="false" customHeight="true" outlineLevel="0" collapsed="false"/>
    <row r="65512" customFormat="false" ht="12.75" hidden="false" customHeight="true" outlineLevel="0" collapsed="false"/>
    <row r="65513" customFormat="false" ht="12.75" hidden="false" customHeight="true" outlineLevel="0" collapsed="false"/>
    <row r="65514" customFormat="false" ht="12.75" hidden="false" customHeight="true" outlineLevel="0" collapsed="false"/>
    <row r="65515" customFormat="false" ht="12.75" hidden="false" customHeight="true" outlineLevel="0" collapsed="false"/>
    <row r="65516" customFormat="false" ht="12.75" hidden="false" customHeight="true" outlineLevel="0" collapsed="false"/>
    <row r="65517" customFormat="false" ht="12.75" hidden="false" customHeight="true" outlineLevel="0" collapsed="false"/>
    <row r="65518" customFormat="false" ht="12.75" hidden="false" customHeight="true" outlineLevel="0" collapsed="false"/>
    <row r="65519" customFormat="false" ht="12.75" hidden="false" customHeight="true" outlineLevel="0" collapsed="false"/>
    <row r="65520" customFormat="false" ht="12.75" hidden="false" customHeight="true" outlineLevel="0" collapsed="false"/>
    <row r="65521" customFormat="false" ht="12.75" hidden="false" customHeight="true" outlineLevel="0" collapsed="false"/>
    <row r="65522" customFormat="false" ht="12.75" hidden="false" customHeight="true" outlineLevel="0" collapsed="false"/>
    <row r="65523" customFormat="false" ht="12.75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B1:G2"/>
  </mergeCells>
  <printOptions headings="false" gridLines="false" gridLinesSet="true" horizontalCentered="true" verticalCentered="false"/>
  <pageMargins left="0.379861111111111" right="0.309722222222222" top="0.409722222222222" bottom="0.470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41" man="true" max="16383" min="0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T353"/>
  <sheetViews>
    <sheetView showFormulas="false" showGridLines="false" showRowColHeaders="true" showZeros="false" rightToLeft="false" tabSelected="true" showOutlineSymbols="true" defaultGridColor="true" view="normal" topLeftCell="A1" colorId="64" zoomScale="110" zoomScaleNormal="110" zoomScalePageLayoutView="100" workbookViewId="0">
      <pane xSplit="0" ySplit="8" topLeftCell="A9" activePane="bottomLeft" state="frozen"/>
      <selection pane="topLeft" activeCell="A1" activeCellId="0" sqref="A1"/>
      <selection pane="bottomLeft" activeCell="C4" activeCellId="0" sqref="C4"/>
    </sheetView>
  </sheetViews>
  <sheetFormatPr defaultColWidth="11.53515625" defaultRowHeight="14.65" zeroHeight="false" outlineLevelRow="0" outlineLevelCol="0"/>
  <cols>
    <col collapsed="false" customWidth="true" hidden="false" outlineLevel="0" max="1" min="1" style="263" width="11.98"/>
    <col collapsed="false" customWidth="true" hidden="false" outlineLevel="0" max="2" min="2" style="0" width="4.98"/>
    <col collapsed="false" customWidth="true" hidden="false" outlineLevel="0" max="3" min="3" style="0" width="31.81"/>
    <col collapsed="false" customWidth="true" hidden="false" outlineLevel="0" max="4" min="4" style="0" width="25.25"/>
    <col collapsed="false" customWidth="true" hidden="false" outlineLevel="0" max="5" min="5" style="263" width="10.86"/>
    <col collapsed="false" customWidth="true" hidden="false" outlineLevel="0" max="6" min="6" style="264" width="5.84"/>
    <col collapsed="false" customWidth="true" hidden="false" outlineLevel="0" max="7" min="7" style="0" width="5.28"/>
    <col collapsed="false" customWidth="true" hidden="false" outlineLevel="0" max="8" min="8" style="265" width="3.84"/>
    <col collapsed="false" customWidth="true" hidden="false" outlineLevel="0" max="15" min="9" style="265" width="3.98"/>
    <col collapsed="false" customWidth="true" hidden="false" outlineLevel="0" max="16" min="16" style="0" width="13.97"/>
    <col collapsed="false" customWidth="true" hidden="false" outlineLevel="0" max="17" min="17" style="0" width="9.05"/>
    <col collapsed="false" customWidth="true" hidden="false" outlineLevel="0" max="20" min="18" style="264" width="8.98"/>
    <col collapsed="false" customWidth="true" hidden="false" outlineLevel="0" max="64" min="21" style="0" width="9.05"/>
  </cols>
  <sheetData>
    <row r="1" customFormat="false" ht="15.75" hidden="false" customHeight="true" outlineLevel="0" collapsed="false">
      <c r="B1" s="266" t="str">
        <f aca="false">CONCATENATE('Team Declaration'!A1," - ",'Team Declaration'!H1," - ",TEXT('Team Declaration'!O1,"d mmm yyyy"))</f>
        <v>Sussex Vets League - Lewes (B&amp;H) - 26 Jul 2021</v>
      </c>
      <c r="H1" s="267" t="s">
        <v>4</v>
      </c>
      <c r="I1" s="267" t="s">
        <v>83</v>
      </c>
      <c r="J1" s="267" t="s">
        <v>6</v>
      </c>
      <c r="K1" s="267" t="s">
        <v>7</v>
      </c>
      <c r="L1" s="267" t="s">
        <v>8</v>
      </c>
      <c r="M1" s="267" t="s">
        <v>9</v>
      </c>
      <c r="N1" s="267" t="s">
        <v>84</v>
      </c>
      <c r="O1" s="268" t="s">
        <v>271</v>
      </c>
      <c r="P1" s="269"/>
    </row>
    <row r="2" customFormat="false" ht="14.65" hidden="false" customHeight="true" outlineLevel="0" collapsed="false">
      <c r="A2" s="265"/>
      <c r="B2" s="263" t="s">
        <v>272</v>
      </c>
      <c r="C2" s="0" t="s">
        <v>273</v>
      </c>
      <c r="D2" s="265" t="s">
        <v>274</v>
      </c>
      <c r="H2" s="270"/>
      <c r="I2" s="270"/>
      <c r="J2" s="270"/>
      <c r="K2" s="270"/>
      <c r="L2" s="270"/>
      <c r="M2" s="270"/>
      <c r="N2" s="270"/>
      <c r="O2" s="268"/>
      <c r="P2" s="269"/>
    </row>
    <row r="3" customFormat="false" ht="14.65" hidden="false" customHeight="true" outlineLevel="0" collapsed="false">
      <c r="A3" s="265"/>
      <c r="B3" s="271" t="n">
        <v>1</v>
      </c>
      <c r="C3" s="272" t="str">
        <f aca="false">INDEX(Team_declaration_all_results,MATCH(B3,Team_declaration_total_scores,0),13)</f>
        <v>Haywards Heath &amp; Lewes</v>
      </c>
      <c r="D3" s="273" t="n">
        <f aca="false">INDEX('Team Declaration'!$C$36:$R$42,MATCH(B3,'Team Declaration'!$R$36:$R$42,0),15)</f>
        <v>176.000009</v>
      </c>
      <c r="F3" s="274" t="n">
        <f aca="false">LOOKUP($C3,$H$1:$N$1,$H$15:$N$15)</f>
        <v>113</v>
      </c>
      <c r="G3" s="275" t="n">
        <f aca="false">LOOKUP($C3,$H$1:$N$1,$H$16:$N$16)</f>
        <v>63</v>
      </c>
      <c r="H3" s="270"/>
      <c r="I3" s="270"/>
      <c r="J3" s="270"/>
      <c r="K3" s="270"/>
      <c r="L3" s="270"/>
      <c r="M3" s="270"/>
      <c r="N3" s="270"/>
      <c r="O3" s="268"/>
      <c r="Q3" s="264"/>
      <c r="R3" s="276"/>
      <c r="S3" s="276"/>
      <c r="T3" s="276"/>
    </row>
    <row r="4" customFormat="false" ht="14.65" hidden="false" customHeight="true" outlineLevel="0" collapsed="false">
      <c r="A4" s="265"/>
      <c r="B4" s="271" t="n">
        <v>2</v>
      </c>
      <c r="C4" s="272" t="str">
        <f aca="false">INDEX(Team_declaration_all_results,MATCH(B4,Team_declaration_total_scores,0),13)</f>
        <v>Brighton &amp; Hove AC</v>
      </c>
      <c r="D4" s="273" t="n">
        <f aca="false">INDEX('Team Declaration'!$C$36:$R$42,MATCH(B4,'Team Declaration'!$R$36:$R$42,0),15)</f>
        <v>167.000004</v>
      </c>
      <c r="F4" s="274" t="n">
        <f aca="false">LOOKUP($C4,$H$1:$N$1,$H$15:$N$15)</f>
        <v>66</v>
      </c>
      <c r="G4" s="275" t="n">
        <f aca="false">LOOKUP($C4,$H$1:$N$1,$H$16:$N$16)</f>
        <v>101</v>
      </c>
      <c r="H4" s="270"/>
      <c r="I4" s="270"/>
      <c r="J4" s="270"/>
      <c r="K4" s="270"/>
      <c r="L4" s="270"/>
      <c r="M4" s="270"/>
      <c r="N4" s="270"/>
      <c r="O4" s="268"/>
      <c r="Q4" s="264"/>
    </row>
    <row r="5" customFormat="false" ht="14.65" hidden="false" customHeight="true" outlineLevel="0" collapsed="false">
      <c r="A5" s="265"/>
      <c r="B5" s="271" t="n">
        <v>3</v>
      </c>
      <c r="C5" s="272" t="str">
        <f aca="false">INDEX(Team_declaration_all_results,MATCH(B5,Team_declaration_total_scores,0),13)</f>
        <v>Eastbourne &amp; Hailsham</v>
      </c>
      <c r="D5" s="273" t="n">
        <f aca="false">INDEX('Team Declaration'!$C$36:$R$42,MATCH(B5,'Team Declaration'!$R$36:$R$42,0),15)</f>
        <v>138.000006</v>
      </c>
      <c r="F5" s="274" t="n">
        <f aca="false">LOOKUP($C5,$H$1:$N$1,$H$15:$N$15)</f>
        <v>73</v>
      </c>
      <c r="G5" s="275" t="n">
        <f aca="false">LOOKUP($C5,$H$1:$N$1,$H$16:$N$16)</f>
        <v>65</v>
      </c>
      <c r="H5" s="270"/>
      <c r="I5" s="270"/>
      <c r="J5" s="270"/>
      <c r="K5" s="270"/>
      <c r="L5" s="270"/>
      <c r="M5" s="270"/>
      <c r="N5" s="270"/>
      <c r="O5" s="268"/>
      <c r="Q5" s="264"/>
    </row>
    <row r="6" customFormat="false" ht="14.65" hidden="false" customHeight="true" outlineLevel="0" collapsed="false">
      <c r="A6" s="265"/>
      <c r="B6" s="271" t="n">
        <v>4</v>
      </c>
      <c r="C6" s="272" t="str">
        <f aca="false">INDEX(Team_declaration_all_results,MATCH(B6,Team_declaration_total_scores,0),13)</f>
        <v>Hastings AC</v>
      </c>
      <c r="D6" s="273" t="n">
        <f aca="false">INDEX('Team Declaration'!$C$36:$R$42,MATCH(B6,'Team Declaration'!$R$36:$R$42,0),15)</f>
        <v>119.000012</v>
      </c>
      <c r="F6" s="274" t="n">
        <f aca="false">LOOKUP($C6,$H$1:$N$1,$H$15:$N$15)</f>
        <v>54</v>
      </c>
      <c r="G6" s="275" t="n">
        <f aca="false">LOOKUP($C6,$H$1:$N$1,$H$16:$N$16)</f>
        <v>65</v>
      </c>
      <c r="H6" s="270"/>
      <c r="I6" s="270"/>
      <c r="J6" s="270"/>
      <c r="K6" s="270"/>
      <c r="L6" s="270"/>
      <c r="M6" s="270"/>
      <c r="N6" s="270"/>
      <c r="O6" s="268"/>
      <c r="Q6" s="264"/>
    </row>
    <row r="7" customFormat="false" ht="14.65" hidden="false" customHeight="true" outlineLevel="0" collapsed="false">
      <c r="A7" s="265"/>
      <c r="B7" s="271" t="n">
        <v>5</v>
      </c>
      <c r="C7" s="272" t="str">
        <f aca="false">INDEX(Team_declaration_all_results,MATCH(B7,Team_declaration_total_scores,0),13)</f>
        <v>Arena 80</v>
      </c>
      <c r="D7" s="273" t="n">
        <f aca="false">INDEX('Team Declaration'!$C$36:$R$42,MATCH(B7,'Team Declaration'!$R$36:$R$42,0),15)</f>
        <v>99.000002</v>
      </c>
      <c r="F7" s="274" t="n">
        <f aca="false">LOOKUP($C7,$H$1:$N$1,$H$15:$N$15)</f>
        <v>62</v>
      </c>
      <c r="G7" s="275" t="n">
        <f aca="false">LOOKUP($C7,$H$1:$N$1,$H$16:$N$16)</f>
        <v>37</v>
      </c>
      <c r="H7" s="270"/>
      <c r="I7" s="270"/>
      <c r="J7" s="270"/>
      <c r="K7" s="270"/>
      <c r="L7" s="270"/>
      <c r="M7" s="270"/>
      <c r="N7" s="270"/>
      <c r="O7" s="268"/>
    </row>
    <row r="8" customFormat="false" ht="14.65" hidden="false" customHeight="true" outlineLevel="0" collapsed="false">
      <c r="A8" s="265"/>
      <c r="B8" s="271" t="n">
        <v>6</v>
      </c>
      <c r="C8" s="272" t="str">
        <f aca="false">INDEX(Team_declaration_all_results,MATCH(B8,Team_declaration_total_scores,0),13)</f>
        <v>Worthing &amp; Steyning</v>
      </c>
      <c r="D8" s="273" t="n">
        <f aca="false">INDEX('Team Declaration'!$C$36:$R$42,MATCH(B8,'Team Declaration'!$R$36:$R$42,0),15)</f>
        <v>1.4E-005</v>
      </c>
      <c r="F8" s="274" t="n">
        <f aca="false">LOOKUP($C8,$H$1:$N$1,$H$15:$N$15)</f>
        <v>0</v>
      </c>
      <c r="G8" s="275" t="n">
        <f aca="false">LOOKUP($C8,$H$1:$N$1,$H$16:$N$16)</f>
        <v>0</v>
      </c>
      <c r="H8" s="270"/>
      <c r="I8" s="270"/>
      <c r="J8" s="270"/>
      <c r="K8" s="270"/>
      <c r="L8" s="270"/>
      <c r="M8" s="270"/>
      <c r="N8" s="270"/>
      <c r="O8" s="268"/>
    </row>
    <row r="9" customFormat="false" ht="14.65" hidden="false" customHeight="true" outlineLevel="0" collapsed="false">
      <c r="H9" s="277" t="s">
        <v>11</v>
      </c>
      <c r="I9" s="277" t="s">
        <v>13</v>
      </c>
      <c r="J9" s="277" t="s">
        <v>15</v>
      </c>
      <c r="K9" s="277" t="s">
        <v>17</v>
      </c>
      <c r="L9" s="277" t="s">
        <v>19</v>
      </c>
      <c r="M9" s="277" t="s">
        <v>21</v>
      </c>
      <c r="N9" s="277" t="s">
        <v>23</v>
      </c>
    </row>
    <row r="10" customFormat="false" ht="14.65" hidden="false" customHeight="true" outlineLevel="0" collapsed="false">
      <c r="H10" s="278" t="s">
        <v>85</v>
      </c>
      <c r="I10" s="278" t="s">
        <v>87</v>
      </c>
      <c r="J10" s="279" t="s">
        <v>89</v>
      </c>
      <c r="K10" s="280" t="s">
        <v>91</v>
      </c>
      <c r="L10" s="279" t="s">
        <v>93</v>
      </c>
      <c r="M10" s="279" t="s">
        <v>95</v>
      </c>
      <c r="N10" s="279" t="s">
        <v>97</v>
      </c>
    </row>
    <row r="11" customFormat="false" ht="14.65" hidden="false" customHeight="true" outlineLevel="0" collapsed="false">
      <c r="H11" s="281" t="n">
        <v>10</v>
      </c>
      <c r="I11" s="281" t="n">
        <v>11</v>
      </c>
      <c r="J11" s="281" t="n">
        <v>15</v>
      </c>
      <c r="K11" s="281" t="n">
        <v>14</v>
      </c>
      <c r="L11" s="281" t="n">
        <v>16</v>
      </c>
      <c r="M11" s="281" t="n">
        <v>17</v>
      </c>
      <c r="N11" s="281" t="n">
        <v>12</v>
      </c>
    </row>
    <row r="12" customFormat="false" ht="14.65" hidden="false" customHeight="true" outlineLevel="0" collapsed="false">
      <c r="H12" s="281" t="n">
        <v>8</v>
      </c>
      <c r="I12" s="281" t="n">
        <v>1</v>
      </c>
      <c r="J12" s="281" t="n">
        <v>5</v>
      </c>
      <c r="K12" s="281" t="n">
        <v>4</v>
      </c>
      <c r="L12" s="281" t="n">
        <v>6</v>
      </c>
      <c r="M12" s="281" t="n">
        <v>7</v>
      </c>
      <c r="N12" s="281" t="n">
        <v>2</v>
      </c>
    </row>
    <row r="13" customFormat="false" ht="14.65" hidden="false" customHeight="true" outlineLevel="0" collapsed="false">
      <c r="H13" s="282" t="n">
        <v>20</v>
      </c>
      <c r="I13" s="282" t="n">
        <v>21</v>
      </c>
      <c r="J13" s="282" t="n">
        <v>28</v>
      </c>
      <c r="K13" s="282" t="n">
        <v>24</v>
      </c>
      <c r="L13" s="282" t="n">
        <v>26</v>
      </c>
      <c r="M13" s="282" t="n">
        <v>27</v>
      </c>
      <c r="N13" s="282" t="n">
        <v>22</v>
      </c>
    </row>
    <row r="14" customFormat="false" ht="14.65" hidden="false" customHeight="true" outlineLevel="0" collapsed="false">
      <c r="H14" s="282" t="n">
        <v>30</v>
      </c>
      <c r="I14" s="282" t="n">
        <v>31</v>
      </c>
      <c r="J14" s="282" t="n">
        <v>38</v>
      </c>
      <c r="K14" s="282" t="n">
        <v>34</v>
      </c>
      <c r="L14" s="282" t="n">
        <v>36</v>
      </c>
      <c r="M14" s="282" t="n">
        <v>37</v>
      </c>
      <c r="N14" s="282" t="n">
        <v>32</v>
      </c>
    </row>
    <row r="15" customFormat="false" ht="14.65" hidden="false" customHeight="true" outlineLevel="0" collapsed="false">
      <c r="H15" s="281" t="n">
        <f aca="false">SUM(H18:H184)</f>
        <v>62</v>
      </c>
      <c r="I15" s="281" t="n">
        <f aca="false">SUM(I18:I184)</f>
        <v>66</v>
      </c>
      <c r="J15" s="281" t="n">
        <f aca="false">SUM(J18:J184)</f>
        <v>0</v>
      </c>
      <c r="K15" s="281" t="n">
        <f aca="false">SUM(K18:K184)</f>
        <v>73</v>
      </c>
      <c r="L15" s="281" t="n">
        <f aca="false">SUM(L18:L184)</f>
        <v>54</v>
      </c>
      <c r="M15" s="281" t="n">
        <f aca="false">SUM(M18:M184)</f>
        <v>113</v>
      </c>
      <c r="N15" s="281" t="n">
        <f aca="false">SUM(N18:N184)</f>
        <v>0</v>
      </c>
    </row>
    <row r="16" customFormat="false" ht="14.65" hidden="false" customHeight="true" outlineLevel="0" collapsed="false">
      <c r="H16" s="282" t="n">
        <f aca="false">SUM(H186:H352)</f>
        <v>37</v>
      </c>
      <c r="I16" s="282" t="n">
        <f aca="false">SUM(I186:I352)</f>
        <v>101</v>
      </c>
      <c r="J16" s="282" t="n">
        <f aca="false">SUM(J186:J352)</f>
        <v>0</v>
      </c>
      <c r="K16" s="282" t="n">
        <f aca="false">SUM(K186:K352)</f>
        <v>65</v>
      </c>
      <c r="L16" s="282" t="n">
        <f aca="false">SUM(L186:L352)</f>
        <v>65</v>
      </c>
      <c r="M16" s="282" t="n">
        <f aca="false">SUM(M186:M352)</f>
        <v>63</v>
      </c>
      <c r="N16" s="282" t="n">
        <f aca="false">SUM(N186:N352)</f>
        <v>0</v>
      </c>
    </row>
    <row r="17" customFormat="false" ht="14.65" hidden="false" customHeight="true" outlineLevel="0" collapsed="false">
      <c r="A17" s="263" t="str">
        <f aca="false">Results!A4</f>
        <v>High Jump</v>
      </c>
      <c r="C17" s="283" t="str">
        <f aca="false">CONCATENATE("Mens ",P17)</f>
        <v>Mens High Jump 35+</v>
      </c>
      <c r="P17" s="0" t="str">
        <f aca="false">CONCATENATE(A17," 35+")</f>
        <v>High Jump 35+</v>
      </c>
    </row>
    <row r="18" customFormat="false" ht="14.65" hidden="false" customHeight="true" outlineLevel="0" collapsed="false">
      <c r="A18" s="284" t="str">
        <f aca="false">Results!D5</f>
        <v>B</v>
      </c>
      <c r="B18" s="285" t="n">
        <v>1</v>
      </c>
      <c r="C18" s="286" t="str">
        <f aca="false">IF(A18=0,"",INDEX(Mens_team_declarations,MATCH(A$17,Events_men,0),MATCH(A18,men_short_codes,0)))</f>
        <v>Chris Winter</v>
      </c>
      <c r="D18" s="286" t="str">
        <f aca="false">IF(A18=0,"",INDEX(Club_names,MATCH(A18,men_short_codes,0)))</f>
        <v>Brighton &amp; Hove AC</v>
      </c>
      <c r="E18" s="287" t="n">
        <f aca="false">Results!E5</f>
        <v>1.65</v>
      </c>
      <c r="F18" s="288" t="n">
        <v>6</v>
      </c>
      <c r="H18" s="271" t="str">
        <f aca="false">IF($A18="","",IF(LEFT($A18,1)=H$9,$F18,""))</f>
        <v/>
      </c>
      <c r="I18" s="271" t="n">
        <f aca="false">IF($A18="","",IF(LEFT($A18,1)=I$9,$F18,""))</f>
        <v>6</v>
      </c>
      <c r="J18" s="271" t="str">
        <f aca="false">IF($A18="","",IF(LEFT($A18,1)=J$9,$F18,""))</f>
        <v/>
      </c>
      <c r="K18" s="271" t="str">
        <f aca="false">IF($A18="","",IF(LEFT($A18,1)=K$9,$F18,""))</f>
        <v/>
      </c>
      <c r="L18" s="271" t="str">
        <f aca="false">IF($A18="","",IF(LEFT($A18,1)=L$9,$F18,""))</f>
        <v/>
      </c>
      <c r="M18" s="271" t="str">
        <f aca="false">IF($A18="","",IF(LEFT($A18,1)=M$9,$F18,""))</f>
        <v/>
      </c>
      <c r="N18" s="271" t="str">
        <f aca="false">IF($A18="","",IF(LEFT($A18,1)=N$9,$F18,""))</f>
        <v/>
      </c>
    </row>
    <row r="19" customFormat="false" ht="14.65" hidden="false" customHeight="true" outlineLevel="0" collapsed="false">
      <c r="A19" s="284" t="str">
        <f aca="false">Results!D6</f>
        <v>E</v>
      </c>
      <c r="B19" s="285" t="n">
        <v>2</v>
      </c>
      <c r="C19" s="286" t="str">
        <f aca="false">IF(A19=0,"",INDEX(Mens_team_declarations,MATCH(A$17,Events_men,0),MATCH(A19,men_short_codes,0)))</f>
        <v>Ben Anderson</v>
      </c>
      <c r="D19" s="286" t="str">
        <f aca="false">IF(A19=0,"",INDEX(Club_names,MATCH(A19,men_short_codes,0)))</f>
        <v>Eastbourne &amp; Hailsham</v>
      </c>
      <c r="E19" s="287" t="n">
        <f aca="false">Results!E6</f>
        <v>1.6</v>
      </c>
      <c r="F19" s="288" t="n">
        <v>5</v>
      </c>
      <c r="H19" s="271" t="str">
        <f aca="false">IF($A19="","",IF(LEFT($A19,1)=H$9,$F19,""))</f>
        <v/>
      </c>
      <c r="I19" s="271" t="str">
        <f aca="false">IF($A19="","",IF(LEFT($A19,1)=I$9,$F19,""))</f>
        <v/>
      </c>
      <c r="J19" s="271" t="str">
        <f aca="false">IF($A19="","",IF(LEFT($A19,1)=J$9,$F19,""))</f>
        <v/>
      </c>
      <c r="K19" s="271" t="n">
        <f aca="false">IF($A19="","",IF(LEFT($A19,1)=K$9,$F19,""))</f>
        <v>5</v>
      </c>
      <c r="L19" s="271" t="str">
        <f aca="false">IF($A19="","",IF(LEFT($A19,1)=L$9,$F19,""))</f>
        <v/>
      </c>
      <c r="M19" s="271" t="str">
        <f aca="false">IF($A19="","",IF(LEFT($A19,1)=M$9,$F19,""))</f>
        <v/>
      </c>
      <c r="N19" s="271" t="str">
        <f aca="false">IF($A19="","",IF(LEFT($A19,1)=N$9,$F19,""))</f>
        <v/>
      </c>
    </row>
    <row r="20" customFormat="false" ht="14.65" hidden="false" customHeight="true" outlineLevel="0" collapsed="false">
      <c r="A20" s="284" t="str">
        <f aca="false">Results!D7</f>
        <v>G</v>
      </c>
      <c r="B20" s="285" t="n">
        <v>3</v>
      </c>
      <c r="C20" s="286" t="str">
        <f aca="false">IF(A20=0,"",INDEX(Mens_team_declarations,MATCH(A$17,Events_men,0),MATCH(A20,men_short_codes,0)))</f>
        <v>Ian Tomkins</v>
      </c>
      <c r="D20" s="286" t="str">
        <f aca="false">IF(A20=0,"",INDEX(Club_names,MATCH(A20,men_short_codes,0)))</f>
        <v>Haywards Heath &amp; Lewes</v>
      </c>
      <c r="E20" s="287" t="n">
        <f aca="false">Results!E7</f>
        <v>1.2</v>
      </c>
      <c r="F20" s="288" t="n">
        <v>4</v>
      </c>
      <c r="H20" s="271" t="str">
        <f aca="false">IF($A20="","",IF(LEFT($A20,1)=H$9,$F20,""))</f>
        <v/>
      </c>
      <c r="I20" s="271" t="str">
        <f aca="false">IF($A20="","",IF(LEFT($A20,1)=I$9,$F20,""))</f>
        <v/>
      </c>
      <c r="J20" s="271" t="str">
        <f aca="false">IF($A20="","",IF(LEFT($A20,1)=J$9,$F20,""))</f>
        <v/>
      </c>
      <c r="K20" s="271" t="str">
        <f aca="false">IF($A20="","",IF(LEFT($A20,1)=K$9,$F20,""))</f>
        <v/>
      </c>
      <c r="L20" s="271" t="str">
        <f aca="false">IF($A20="","",IF(LEFT($A20,1)=L$9,$F20,""))</f>
        <v/>
      </c>
      <c r="M20" s="271" t="n">
        <f aca="false">IF($A20="","",IF(LEFT($A20,1)=M$9,$F20,""))</f>
        <v>4</v>
      </c>
      <c r="N20" s="271" t="str">
        <f aca="false">IF($A20="","",IF(LEFT($A20,1)=N$9,$F20,""))</f>
        <v/>
      </c>
    </row>
    <row r="21" customFormat="false" ht="14.65" hidden="false" customHeight="true" outlineLevel="0" collapsed="false">
      <c r="A21" s="284" t="n">
        <f aca="false">Results!D8</f>
        <v>0</v>
      </c>
      <c r="B21" s="285" t="n">
        <v>4</v>
      </c>
      <c r="C21" s="286" t="str">
        <f aca="false">IF(A21=0,"",INDEX(Mens_team_declarations,MATCH(A$17,Events_men,0),MATCH(A21,men_short_codes,0)))</f>
        <v/>
      </c>
      <c r="D21" s="286" t="str">
        <f aca="false">IF(A21=0,"",INDEX(Club_names,MATCH(A21,men_short_codes,0)))</f>
        <v/>
      </c>
      <c r="E21" s="287" t="n">
        <f aca="false">Results!E8</f>
        <v>0</v>
      </c>
      <c r="F21" s="288" t="n">
        <v>3</v>
      </c>
      <c r="H21" s="271" t="str">
        <f aca="false">IF($A21="","",IF(LEFT($A21,1)=H$9,$F21,""))</f>
        <v/>
      </c>
      <c r="I21" s="271" t="str">
        <f aca="false">IF($A21="","",IF(LEFT($A21,1)=I$9,$F21,""))</f>
        <v/>
      </c>
      <c r="J21" s="271" t="str">
        <f aca="false">IF($A21="","",IF(LEFT($A21,1)=J$9,$F21,""))</f>
        <v/>
      </c>
      <c r="K21" s="271" t="str">
        <f aca="false">IF($A21="","",IF(LEFT($A21,1)=K$9,$F21,""))</f>
        <v/>
      </c>
      <c r="L21" s="271" t="str">
        <f aca="false">IF($A21="","",IF(LEFT($A21,1)=L$9,$F21,""))</f>
        <v/>
      </c>
      <c r="M21" s="271" t="str">
        <f aca="false">IF($A21="","",IF(LEFT($A21,1)=M$9,$F21,""))</f>
        <v/>
      </c>
      <c r="N21" s="271" t="str">
        <f aca="false">IF($A21="","",IF(LEFT($A21,1)=N$9,$F21,""))</f>
        <v/>
      </c>
      <c r="P21" s="289"/>
    </row>
    <row r="22" customFormat="false" ht="14.65" hidden="false" customHeight="true" outlineLevel="0" collapsed="false">
      <c r="A22" s="284" t="n">
        <f aca="false">Results!D9</f>
        <v>0</v>
      </c>
      <c r="B22" s="285" t="n">
        <v>5</v>
      </c>
      <c r="C22" s="286" t="str">
        <f aca="false">IF(A22=0,"",INDEX(Mens_team_declarations,MATCH(A$17,Events_men,0),MATCH(A22,men_short_codes,0)))</f>
        <v/>
      </c>
      <c r="D22" s="286" t="str">
        <f aca="false">IF(A22=0,"",INDEX(Club_names,MATCH(A22,men_short_codes,0)))</f>
        <v/>
      </c>
      <c r="E22" s="287" t="n">
        <f aca="false">Results!E9</f>
        <v>0</v>
      </c>
      <c r="F22" s="288" t="n">
        <v>2</v>
      </c>
      <c r="H22" s="271" t="str">
        <f aca="false">IF($A22="","",IF(LEFT($A22,1)=H$9,$F22,""))</f>
        <v/>
      </c>
      <c r="I22" s="271" t="str">
        <f aca="false">IF($A22="","",IF(LEFT($A22,1)=I$9,$F22,""))</f>
        <v/>
      </c>
      <c r="J22" s="271" t="str">
        <f aca="false">IF($A22="","",IF(LEFT($A22,1)=J$9,$F22,""))</f>
        <v/>
      </c>
      <c r="K22" s="271" t="str">
        <f aca="false">IF($A22="","",IF(LEFT($A22,1)=K$9,$F22,""))</f>
        <v/>
      </c>
      <c r="L22" s="271" t="str">
        <f aca="false">IF($A22="","",IF(LEFT($A22,1)=L$9,$F22,""))</f>
        <v/>
      </c>
      <c r="M22" s="271" t="str">
        <f aca="false">IF($A22="","",IF(LEFT($A22,1)=M$9,$F22,""))</f>
        <v/>
      </c>
      <c r="N22" s="271" t="str">
        <f aca="false">IF($A22="","",IF(LEFT($A22,1)=N$9,$F22,""))</f>
        <v/>
      </c>
    </row>
    <row r="23" customFormat="false" ht="14.65" hidden="false" customHeight="true" outlineLevel="0" collapsed="false">
      <c r="A23" s="284" t="n">
        <f aca="false">Results!D10</f>
        <v>0</v>
      </c>
      <c r="B23" s="285" t="n">
        <v>6</v>
      </c>
      <c r="C23" s="286" t="str">
        <f aca="false">IF(A23=0,"",INDEX(Mens_team_declarations,MATCH(A$17,Events_men,0),MATCH(A23,men_short_codes,0)))</f>
        <v/>
      </c>
      <c r="D23" s="286" t="str">
        <f aca="false">IF(A23=0,"",INDEX(Club_names,MATCH(A23,men_short_codes,0)))</f>
        <v/>
      </c>
      <c r="E23" s="287" t="n">
        <f aca="false">Results!E10</f>
        <v>0</v>
      </c>
      <c r="F23" s="288" t="n">
        <v>1</v>
      </c>
      <c r="H23" s="271" t="str">
        <f aca="false">IF($A23="","",IF(LEFT($A23,1)=H$9,$F23,""))</f>
        <v/>
      </c>
      <c r="I23" s="271" t="str">
        <f aca="false">IF($A23="","",IF(LEFT($A23,1)=I$9,$F23,""))</f>
        <v/>
      </c>
      <c r="J23" s="271" t="str">
        <f aca="false">IF($A23="","",IF(LEFT($A23,1)=J$9,$F23,""))</f>
        <v/>
      </c>
      <c r="K23" s="271" t="str">
        <f aca="false">IF($A23="","",IF(LEFT($A23,1)=K$9,$F23,""))</f>
        <v/>
      </c>
      <c r="L23" s="271" t="str">
        <f aca="false">IF($A23="","",IF(LEFT($A23,1)=L$9,$F23,""))</f>
        <v/>
      </c>
      <c r="M23" s="271" t="str">
        <f aca="false">IF($A23="","",IF(LEFT($A23,1)=M$9,$F23,""))</f>
        <v/>
      </c>
      <c r="N23" s="271" t="str">
        <f aca="false">IF($A23="","",IF(LEFT($A23,1)=N$9,$F23,""))</f>
        <v/>
      </c>
    </row>
    <row r="24" customFormat="false" ht="14.65" hidden="false" customHeight="true" outlineLevel="0" collapsed="false">
      <c r="A24" s="263" t="str">
        <f aca="false">Results!I4</f>
        <v>High Jump</v>
      </c>
      <c r="C24" s="283" t="str">
        <f aca="false">CONCATENATE("Mens ",P24)</f>
        <v>Mens High Jump 50+</v>
      </c>
      <c r="D24" s="290"/>
      <c r="P24" s="0" t="str">
        <f aca="false">CONCATENATE(A24," 50+")</f>
        <v>High Jump 50+</v>
      </c>
    </row>
    <row r="25" customFormat="false" ht="14.65" hidden="false" customHeight="true" outlineLevel="0" collapsed="false">
      <c r="A25" s="284" t="n">
        <f aca="false">Results!L5</f>
        <v>17</v>
      </c>
      <c r="B25" s="285" t="n">
        <v>1</v>
      </c>
      <c r="C25" s="286" t="str">
        <f aca="false">IF(A25=0,"",INDEX(Mens_team_declarations,MATCH(A$24,Events_men,0),MATCH(A25,men_short_codes,0)))</f>
        <v>Andy Dray</v>
      </c>
      <c r="D25" s="286" t="str">
        <f aca="false">IF(A25=0,"",INDEX(Club_names,MATCH(A25,men_short_codes,0)))</f>
        <v>Haywards Heath &amp; Lewes</v>
      </c>
      <c r="E25" s="287" t="n">
        <f aca="false">Results!M5</f>
        <v>1.45</v>
      </c>
      <c r="F25" s="288" t="n">
        <v>6</v>
      </c>
      <c r="H25" s="271" t="str">
        <f aca="false">IF($A25="","",IF($A25=H$11,$F25,""))</f>
        <v/>
      </c>
      <c r="I25" s="271" t="str">
        <f aca="false">IF($A25="","",IF($A25=I$11,$F25,""))</f>
        <v/>
      </c>
      <c r="J25" s="271" t="str">
        <f aca="false">IF($A25="","",IF($A25=J$11,$F25,""))</f>
        <v/>
      </c>
      <c r="K25" s="271" t="str">
        <f aca="false">IF($A25="","",IF($A25=K$11,$F25,""))</f>
        <v/>
      </c>
      <c r="L25" s="271" t="str">
        <f aca="false">IF($A25="","",IF($A25=L$11,$F25,""))</f>
        <v/>
      </c>
      <c r="M25" s="271" t="n">
        <f aca="false">IF($A25="","",IF($A25=M$11,$F25,""))</f>
        <v>6</v>
      </c>
      <c r="N25" s="271" t="str">
        <f aca="false">IF($A25="","",IF($A25=N$11,$F25,""))</f>
        <v/>
      </c>
    </row>
    <row r="26" customFormat="false" ht="14.65" hidden="false" customHeight="true" outlineLevel="0" collapsed="false">
      <c r="A26" s="284" t="n">
        <f aca="false">Results!L6</f>
        <v>10</v>
      </c>
      <c r="B26" s="285" t="n">
        <v>2</v>
      </c>
      <c r="C26" s="286" t="str">
        <f aca="false">IF(A26=0,"",INDEX(Mens_team_declarations,MATCH(A$24,Events_men,0),MATCH(A26,men_short_codes,0)))</f>
        <v>Graham Shorter</v>
      </c>
      <c r="D26" s="286" t="str">
        <f aca="false">IF(A26=0,"",INDEX(Club_names,MATCH(A26,men_short_codes,0)))</f>
        <v>Arena 80</v>
      </c>
      <c r="E26" s="287" t="n">
        <f aca="false">Results!M6</f>
        <v>1.2</v>
      </c>
      <c r="F26" s="288" t="n">
        <v>5</v>
      </c>
      <c r="H26" s="271" t="n">
        <f aca="false">IF($A26="","",IF($A26=H$11,$F26,""))</f>
        <v>5</v>
      </c>
      <c r="I26" s="271" t="str">
        <f aca="false">IF($A26="","",IF($A26=I$11,$F26,""))</f>
        <v/>
      </c>
      <c r="J26" s="271" t="str">
        <f aca="false">IF($A26="","",IF($A26=J$11,$F26,""))</f>
        <v/>
      </c>
      <c r="K26" s="271" t="str">
        <f aca="false">IF($A26="","",IF($A26=K$11,$F26,""))</f>
        <v/>
      </c>
      <c r="L26" s="271" t="str">
        <f aca="false">IF($A26="","",IF($A26=L$11,$F26,""))</f>
        <v/>
      </c>
      <c r="M26" s="271" t="str">
        <f aca="false">IF($A26="","",IF($A26=M$11,$F26,""))</f>
        <v/>
      </c>
      <c r="N26" s="271" t="str">
        <f aca="false">IF($A26="","",IF($A26=N$11,$F26,""))</f>
        <v/>
      </c>
    </row>
    <row r="27" customFormat="false" ht="14.65" hidden="false" customHeight="true" outlineLevel="0" collapsed="false">
      <c r="A27" s="284" t="n">
        <f aca="false">Results!L7</f>
        <v>0</v>
      </c>
      <c r="B27" s="285" t="n">
        <v>3</v>
      </c>
      <c r="C27" s="286" t="str">
        <f aca="false">IF(A27=0,"",INDEX(Mens_team_declarations,MATCH(A$24,Events_men,0),MATCH(A27,men_short_codes,0)))</f>
        <v/>
      </c>
      <c r="D27" s="286" t="str">
        <f aca="false">IF(A27=0,"",INDEX(Club_names,MATCH(A27,men_short_codes,0)))</f>
        <v/>
      </c>
      <c r="E27" s="287" t="n">
        <f aca="false">Results!M7</f>
        <v>0</v>
      </c>
      <c r="F27" s="288" t="n">
        <v>4</v>
      </c>
      <c r="H27" s="271" t="str">
        <f aca="false">IF($A27="","",IF($A27=H$11,$F27,""))</f>
        <v/>
      </c>
      <c r="I27" s="271" t="str">
        <f aca="false">IF($A27="","",IF($A27=I$11,$F27,""))</f>
        <v/>
      </c>
      <c r="J27" s="271" t="str">
        <f aca="false">IF($A27="","",IF($A27=J$11,$F27,""))</f>
        <v/>
      </c>
      <c r="K27" s="271" t="str">
        <f aca="false">IF($A27="","",IF($A27=K$11,$F27,""))</f>
        <v/>
      </c>
      <c r="L27" s="271" t="str">
        <f aca="false">IF($A27="","",IF($A27=L$11,$F27,""))</f>
        <v/>
      </c>
      <c r="M27" s="271" t="str">
        <f aca="false">IF($A27="","",IF($A27=M$11,$F27,""))</f>
        <v/>
      </c>
      <c r="N27" s="271" t="str">
        <f aca="false">IF($A27="","",IF($A27=N$11,$F27,""))</f>
        <v/>
      </c>
    </row>
    <row r="28" customFormat="false" ht="14.65" hidden="false" customHeight="true" outlineLevel="0" collapsed="false">
      <c r="A28" s="284" t="n">
        <f aca="false">Results!L8</f>
        <v>0</v>
      </c>
      <c r="B28" s="285" t="n">
        <v>4</v>
      </c>
      <c r="C28" s="286" t="str">
        <f aca="false">IF(A28=0,"",INDEX(Mens_team_declarations,MATCH(A$24,Events_men,0),MATCH(A28,men_short_codes,0)))</f>
        <v/>
      </c>
      <c r="D28" s="286" t="str">
        <f aca="false">IF(A28=0,"",INDEX(Club_names,MATCH(A28,men_short_codes,0)))</f>
        <v/>
      </c>
      <c r="E28" s="287" t="n">
        <f aca="false">Results!M8</f>
        <v>0</v>
      </c>
      <c r="F28" s="288" t="n">
        <v>3</v>
      </c>
      <c r="H28" s="271" t="str">
        <f aca="false">IF($A28="","",IF($A28=H$11,$F28,""))</f>
        <v/>
      </c>
      <c r="I28" s="271" t="str">
        <f aca="false">IF($A28="","",IF($A28=I$11,$F28,""))</f>
        <v/>
      </c>
      <c r="J28" s="271" t="str">
        <f aca="false">IF($A28="","",IF($A28=J$11,$F28,""))</f>
        <v/>
      </c>
      <c r="K28" s="271" t="str">
        <f aca="false">IF($A28="","",IF($A28=K$11,$F28,""))</f>
        <v/>
      </c>
      <c r="L28" s="271" t="str">
        <f aca="false">IF($A28="","",IF($A28=L$11,$F28,""))</f>
        <v/>
      </c>
      <c r="M28" s="271" t="str">
        <f aca="false">IF($A28="","",IF($A28=M$11,$F28,""))</f>
        <v/>
      </c>
      <c r="N28" s="271" t="str">
        <f aca="false">IF($A28="","",IF($A28=N$11,$F28,""))</f>
        <v/>
      </c>
    </row>
    <row r="29" customFormat="false" ht="14.65" hidden="false" customHeight="true" outlineLevel="0" collapsed="false">
      <c r="A29" s="284" t="n">
        <f aca="false">Results!L9</f>
        <v>0</v>
      </c>
      <c r="B29" s="285" t="n">
        <v>5</v>
      </c>
      <c r="C29" s="286" t="str">
        <f aca="false">IF(A29=0,"",INDEX(Mens_team_declarations,MATCH(A$24,Events_men,0),MATCH(A29,men_short_codes,0)))</f>
        <v/>
      </c>
      <c r="D29" s="286" t="str">
        <f aca="false">IF(A29=0,"",INDEX(Club_names,MATCH(A29,men_short_codes,0)))</f>
        <v/>
      </c>
      <c r="E29" s="287" t="n">
        <f aca="false">Results!M9</f>
        <v>0</v>
      </c>
      <c r="F29" s="288" t="n">
        <v>2</v>
      </c>
      <c r="H29" s="271" t="str">
        <f aca="false">IF($A29="","",IF($A29=H$11,$F29,""))</f>
        <v/>
      </c>
      <c r="I29" s="271" t="str">
        <f aca="false">IF($A29="","",IF($A29=I$11,$F29,""))</f>
        <v/>
      </c>
      <c r="J29" s="271" t="str">
        <f aca="false">IF($A29="","",IF($A29=J$11,$F29,""))</f>
        <v/>
      </c>
      <c r="K29" s="271" t="str">
        <f aca="false">IF($A29="","",IF($A29=K$11,$F29,""))</f>
        <v/>
      </c>
      <c r="L29" s="271" t="str">
        <f aca="false">IF($A29="","",IF($A29=L$11,$F29,""))</f>
        <v/>
      </c>
      <c r="M29" s="271" t="str">
        <f aca="false">IF($A29="","",IF($A29=M$11,$F29,""))</f>
        <v/>
      </c>
      <c r="N29" s="271" t="str">
        <f aca="false">IF($A29="","",IF($A29=N$11,$F29,""))</f>
        <v/>
      </c>
    </row>
    <row r="30" customFormat="false" ht="14.65" hidden="false" customHeight="true" outlineLevel="0" collapsed="false">
      <c r="A30" s="284" t="n">
        <f aca="false">Results!L10</f>
        <v>0</v>
      </c>
      <c r="B30" s="285" t="n">
        <v>6</v>
      </c>
      <c r="C30" s="286" t="str">
        <f aca="false">IF(A30=0,"",INDEX(Mens_team_declarations,MATCH(A$24,Events_men,0),MATCH(A30,men_short_codes,0)))</f>
        <v/>
      </c>
      <c r="D30" s="286" t="str">
        <f aca="false">IF(A30=0,"",INDEX(Club_names,MATCH(A30,men_short_codes,0)))</f>
        <v/>
      </c>
      <c r="E30" s="287" t="n">
        <f aca="false">Results!M10</f>
        <v>0</v>
      </c>
      <c r="F30" s="288" t="n">
        <v>1</v>
      </c>
      <c r="H30" s="271" t="str">
        <f aca="false">IF($A30="","",IF($A30=H$11,$F30,""))</f>
        <v/>
      </c>
      <c r="I30" s="271" t="str">
        <f aca="false">IF($A30="","",IF($A30=I$11,$F30,""))</f>
        <v/>
      </c>
      <c r="J30" s="271" t="str">
        <f aca="false">IF($A30="","",IF($A30=J$11,$F30,""))</f>
        <v/>
      </c>
      <c r="K30" s="271" t="str">
        <f aca="false">IF($A30="","",IF($A30=K$11,$F30,""))</f>
        <v/>
      </c>
      <c r="L30" s="271" t="str">
        <f aca="false">IF($A30="","",IF($A30=L$11,$F30,""))</f>
        <v/>
      </c>
      <c r="M30" s="271" t="str">
        <f aca="false">IF($A30="","",IF($A30=M$11,$F30,""))</f>
        <v/>
      </c>
      <c r="N30" s="271" t="str">
        <f aca="false">IF($A30="","",IF($A30=N$11,$F30,""))</f>
        <v/>
      </c>
    </row>
    <row r="31" customFormat="false" ht="14.65" hidden="false" customHeight="true" outlineLevel="0" collapsed="false">
      <c r="A31" s="263" t="str">
        <f aca="false">Results!P4</f>
        <v>Hammer</v>
      </c>
      <c r="C31" s="283" t="str">
        <f aca="false">CONCATENATE("Mens ",P31)</f>
        <v>Mens Hammer 60+</v>
      </c>
      <c r="D31" s="290"/>
      <c r="P31" s="0" t="str">
        <f aca="false">CONCATENATE(A31," 60+")</f>
        <v>Hammer 60+</v>
      </c>
    </row>
    <row r="32" customFormat="false" ht="14.65" hidden="false" customHeight="true" outlineLevel="0" collapsed="false">
      <c r="A32" s="284" t="n">
        <f aca="false">Results!S5</f>
        <v>7</v>
      </c>
      <c r="B32" s="285" t="n">
        <v>1</v>
      </c>
      <c r="C32" s="286" t="str">
        <f aca="false">IF(A32=0,"",INDEX(Mens_team_declarations,MATCH(A$31,Events_men,0),MATCH(A32,men_short_codes,0)))</f>
        <v>Mike Bale</v>
      </c>
      <c r="D32" s="286" t="str">
        <f aca="false">IF(A32=0,"",INDEX(Club_names,MATCH(A32,men_short_codes,0)))</f>
        <v>Haywards Heath &amp; Lewes</v>
      </c>
      <c r="E32" s="287" t="n">
        <f aca="false">Results!T5</f>
        <v>29.85</v>
      </c>
      <c r="F32" s="288" t="n">
        <v>6</v>
      </c>
      <c r="H32" s="271" t="str">
        <f aca="false">IF($A32="","",IF($A32=H$12,$F32,""))</f>
        <v/>
      </c>
      <c r="I32" s="271" t="str">
        <f aca="false">IF($A32="","",IF($A32=I$12,$F32,""))</f>
        <v/>
      </c>
      <c r="J32" s="271" t="str">
        <f aca="false">IF($A32="","",IF($A32=J$12,$F32,""))</f>
        <v/>
      </c>
      <c r="K32" s="271" t="str">
        <f aca="false">IF($A32="","",IF($A32=K$12,$F32,""))</f>
        <v/>
      </c>
      <c r="L32" s="271" t="str">
        <f aca="false">IF($A32="","",IF($A32=L$12,$F32,""))</f>
        <v/>
      </c>
      <c r="M32" s="271" t="n">
        <f aca="false">IF($A32="","",IF($A32=M$12,$F32,""))</f>
        <v>6</v>
      </c>
      <c r="N32" s="271" t="str">
        <f aca="false">IF($A32="","",IF($A32=N$12,$F32,""))</f>
        <v/>
      </c>
    </row>
    <row r="33" customFormat="false" ht="14.65" hidden="false" customHeight="true" outlineLevel="0" collapsed="false">
      <c r="A33" s="284" t="n">
        <f aca="false">Results!S6</f>
        <v>6</v>
      </c>
      <c r="B33" s="285" t="n">
        <v>2</v>
      </c>
      <c r="C33" s="286" t="str">
        <f aca="false">IF(A33=0,"",INDEX(Mens_team_declarations,MATCH(A$31,Events_men,0),MATCH(A33,men_short_codes,0)))</f>
        <v>Wayne Martin</v>
      </c>
      <c r="D33" s="286" t="str">
        <f aca="false">IF(A33=0,"",INDEX(Club_names,MATCH(A33,men_short_codes,0)))</f>
        <v>Hastings AC</v>
      </c>
      <c r="E33" s="287" t="n">
        <f aca="false">Results!T6</f>
        <v>28.97</v>
      </c>
      <c r="F33" s="288" t="n">
        <v>5</v>
      </c>
      <c r="H33" s="271" t="str">
        <f aca="false">IF($A33="","",IF($A33=H$12,$F33,""))</f>
        <v/>
      </c>
      <c r="I33" s="271" t="str">
        <f aca="false">IF($A33="","",IF($A33=I$12,$F33,""))</f>
        <v/>
      </c>
      <c r="J33" s="271" t="str">
        <f aca="false">IF($A33="","",IF($A33=J$12,$F33,""))</f>
        <v/>
      </c>
      <c r="K33" s="271" t="str">
        <f aca="false">IF($A33="","",IF($A33=K$12,$F33,""))</f>
        <v/>
      </c>
      <c r="L33" s="271" t="n">
        <f aca="false">IF($A33="","",IF($A33=L$12,$F33,""))</f>
        <v>5</v>
      </c>
      <c r="M33" s="271" t="str">
        <f aca="false">IF($A33="","",IF($A33=M$12,$F33,""))</f>
        <v/>
      </c>
      <c r="N33" s="271" t="str">
        <f aca="false">IF($A33="","",IF($A33=N$12,$F33,""))</f>
        <v/>
      </c>
    </row>
    <row r="34" customFormat="false" ht="14.65" hidden="false" customHeight="true" outlineLevel="0" collapsed="false">
      <c r="A34" s="284" t="n">
        <f aca="false">Results!S7</f>
        <v>0</v>
      </c>
      <c r="B34" s="285" t="n">
        <v>3</v>
      </c>
      <c r="C34" s="286" t="str">
        <f aca="false">IF(A34=0,"",INDEX(Mens_team_declarations,MATCH(A$31,Events_men,0),MATCH(A34,men_short_codes,0)))</f>
        <v/>
      </c>
      <c r="D34" s="286" t="str">
        <f aca="false">IF(A34=0,"",INDEX(Club_names,MATCH(A34,men_short_codes,0)))</f>
        <v/>
      </c>
      <c r="E34" s="287" t="n">
        <f aca="false">Results!T7</f>
        <v>0</v>
      </c>
      <c r="F34" s="288" t="n">
        <v>4</v>
      </c>
      <c r="H34" s="271" t="str">
        <f aca="false">IF($A34="","",IF($A34=H$12,$F34,""))</f>
        <v/>
      </c>
      <c r="I34" s="271" t="str">
        <f aca="false">IF($A34="","",IF($A34=I$12,$F34,""))</f>
        <v/>
      </c>
      <c r="J34" s="271" t="str">
        <f aca="false">IF($A34="","",IF($A34=J$12,$F34,""))</f>
        <v/>
      </c>
      <c r="K34" s="271" t="str">
        <f aca="false">IF($A34="","",IF($A34=K$12,$F34,""))</f>
        <v/>
      </c>
      <c r="L34" s="271" t="str">
        <f aca="false">IF($A34="","",IF($A34=L$12,$F34,""))</f>
        <v/>
      </c>
      <c r="M34" s="271" t="str">
        <f aca="false">IF($A34="","",IF($A34=M$12,$F34,""))</f>
        <v/>
      </c>
      <c r="N34" s="271" t="str">
        <f aca="false">IF($A34="","",IF($A34=N$12,$F34,""))</f>
        <v/>
      </c>
    </row>
    <row r="35" customFormat="false" ht="14.65" hidden="false" customHeight="true" outlineLevel="0" collapsed="false">
      <c r="A35" s="284" t="n">
        <f aca="false">Results!S8</f>
        <v>0</v>
      </c>
      <c r="B35" s="285" t="n">
        <v>4</v>
      </c>
      <c r="C35" s="286" t="str">
        <f aca="false">IF(A35=0,"",INDEX(Mens_team_declarations,MATCH(A$31,Events_men,0),MATCH(A35,men_short_codes,0)))</f>
        <v/>
      </c>
      <c r="D35" s="286" t="str">
        <f aca="false">IF(A35=0,"",INDEX(Club_names,MATCH(A35,men_short_codes,0)))</f>
        <v/>
      </c>
      <c r="E35" s="287" t="n">
        <f aca="false">Results!T8</f>
        <v>0</v>
      </c>
      <c r="F35" s="288" t="n">
        <v>3</v>
      </c>
      <c r="H35" s="271" t="str">
        <f aca="false">IF($A35="","",IF($A35=H$12,$F35,""))</f>
        <v/>
      </c>
      <c r="I35" s="271" t="str">
        <f aca="false">IF($A35="","",IF($A35=I$12,$F35,""))</f>
        <v/>
      </c>
      <c r="J35" s="271" t="str">
        <f aca="false">IF($A35="","",IF($A35=J$12,$F35,""))</f>
        <v/>
      </c>
      <c r="K35" s="271" t="str">
        <f aca="false">IF($A35="","",IF($A35=K$12,$F35,""))</f>
        <v/>
      </c>
      <c r="L35" s="271" t="str">
        <f aca="false">IF($A35="","",IF($A35=L$12,$F35,""))</f>
        <v/>
      </c>
      <c r="M35" s="271" t="str">
        <f aca="false">IF($A35="","",IF($A35=M$12,$F35,""))</f>
        <v/>
      </c>
      <c r="N35" s="271" t="str">
        <f aca="false">IF($A35="","",IF($A35=N$12,$F35,""))</f>
        <v/>
      </c>
    </row>
    <row r="36" customFormat="false" ht="14.65" hidden="false" customHeight="true" outlineLevel="0" collapsed="false">
      <c r="A36" s="284" t="n">
        <f aca="false">Results!S9</f>
        <v>0</v>
      </c>
      <c r="B36" s="285" t="n">
        <v>5</v>
      </c>
      <c r="C36" s="286" t="str">
        <f aca="false">IF(A36=0,"",INDEX(Mens_team_declarations,MATCH(A$31,Events_men,0),MATCH(A36,men_short_codes,0)))</f>
        <v/>
      </c>
      <c r="D36" s="286" t="str">
        <f aca="false">IF(A36=0,"",INDEX(Club_names,MATCH(A36,men_short_codes,0)))</f>
        <v/>
      </c>
      <c r="E36" s="287" t="n">
        <f aca="false">Results!T9</f>
        <v>0</v>
      </c>
      <c r="F36" s="288" t="n">
        <v>2</v>
      </c>
      <c r="H36" s="271" t="str">
        <f aca="false">IF($A36="","",IF($A36=H$12,$F36,""))</f>
        <v/>
      </c>
      <c r="I36" s="271" t="str">
        <f aca="false">IF($A36="","",IF($A36=I$12,$F36,""))</f>
        <v/>
      </c>
      <c r="J36" s="271" t="str">
        <f aca="false">IF($A36="","",IF($A36=J$12,$F36,""))</f>
        <v/>
      </c>
      <c r="K36" s="271" t="str">
        <f aca="false">IF($A36="","",IF($A36=K$12,$F36,""))</f>
        <v/>
      </c>
      <c r="L36" s="271" t="str">
        <f aca="false">IF($A36="","",IF($A36=L$12,$F36,""))</f>
        <v/>
      </c>
      <c r="M36" s="271" t="str">
        <f aca="false">IF($A36="","",IF($A36=M$12,$F36,""))</f>
        <v/>
      </c>
      <c r="N36" s="271" t="str">
        <f aca="false">IF($A36="","",IF($A36=N$12,$F36,""))</f>
        <v/>
      </c>
    </row>
    <row r="37" customFormat="false" ht="14.65" hidden="false" customHeight="true" outlineLevel="0" collapsed="false">
      <c r="A37" s="284" t="n">
        <f aca="false">Results!S10</f>
        <v>0</v>
      </c>
      <c r="B37" s="285" t="n">
        <v>6</v>
      </c>
      <c r="C37" s="286" t="str">
        <f aca="false">IF(A37=0,"",INDEX(Mens_team_declarations,MATCH(A$31,Events_men,0),MATCH(A37,men_short_codes,0)))</f>
        <v/>
      </c>
      <c r="D37" s="286" t="str">
        <f aca="false">IF(A37=0,"",INDEX(Club_names,MATCH(A37,men_short_codes,0)))</f>
        <v/>
      </c>
      <c r="E37" s="287" t="n">
        <f aca="false">Results!T10</f>
        <v>0</v>
      </c>
      <c r="F37" s="288" t="n">
        <v>1</v>
      </c>
      <c r="H37" s="271" t="str">
        <f aca="false">IF($A37="","",IF($A37=H$12,$F37,""))</f>
        <v/>
      </c>
      <c r="I37" s="271" t="str">
        <f aca="false">IF($A37="","",IF($A37=I$12,$F37,""))</f>
        <v/>
      </c>
      <c r="J37" s="271" t="str">
        <f aca="false">IF($A37="","",IF($A37=J$12,$F37,""))</f>
        <v/>
      </c>
      <c r="K37" s="271" t="str">
        <f aca="false">IF($A37="","",IF($A37=K$12,$F37,""))</f>
        <v/>
      </c>
      <c r="L37" s="271" t="str">
        <f aca="false">IF($A37="","",IF($A37=L$12,$F37,""))</f>
        <v/>
      </c>
      <c r="M37" s="271" t="str">
        <f aca="false">IF($A37="","",IF($A37=M$12,$F37,""))</f>
        <v/>
      </c>
      <c r="N37" s="271" t="str">
        <f aca="false">IF($A37="","",IF($A37=N$12,$F37,""))</f>
        <v/>
      </c>
    </row>
    <row r="38" customFormat="false" ht="14.65" hidden="false" customHeight="true" outlineLevel="0" collapsed="false">
      <c r="A38" s="263" t="str">
        <f aca="false">Results!A53</f>
        <v>Hammer</v>
      </c>
      <c r="C38" s="283" t="str">
        <f aca="false">CONCATENATE("Mens ",P38)</f>
        <v>Mens Hammer 35+</v>
      </c>
      <c r="D38" s="290"/>
      <c r="P38" s="0" t="str">
        <f aca="false">CONCATENATE(A38," 35+")</f>
        <v>Hammer 35+</v>
      </c>
    </row>
    <row r="39" customFormat="false" ht="14.65" hidden="false" customHeight="true" outlineLevel="0" collapsed="false">
      <c r="A39" s="284" t="str">
        <f aca="false">Results!D54</f>
        <v>E</v>
      </c>
      <c r="B39" s="285" t="n">
        <v>1</v>
      </c>
      <c r="C39" s="286" t="str">
        <f aca="false">IF(A39=0,"",INDEX(Mens_team_declarations,MATCH(A$38,Events_men,0),MATCH(A39,men_short_codes,0)))</f>
        <v>Ben Anderson</v>
      </c>
      <c r="D39" s="286" t="str">
        <f aca="false">IF(A39=0,"",INDEX(Club_names,MATCH(A39,men_short_codes,0)))</f>
        <v>Eastbourne &amp; Hailsham</v>
      </c>
      <c r="E39" s="287" t="n">
        <f aca="false">Results!E54</f>
        <v>22.98</v>
      </c>
      <c r="F39" s="288" t="n">
        <v>6</v>
      </c>
      <c r="H39" s="271" t="str">
        <f aca="false">IF($A39="","",IF(LEFT($A39,1)=H$9,$F39,""))</f>
        <v/>
      </c>
      <c r="I39" s="271" t="str">
        <f aca="false">IF($A39="","",IF(LEFT($A39,1)=I$9,$F39,""))</f>
        <v/>
      </c>
      <c r="J39" s="271" t="str">
        <f aca="false">IF($A39="","",IF(LEFT($A39,1)=J$9,$F39,""))</f>
        <v/>
      </c>
      <c r="K39" s="271" t="n">
        <f aca="false">IF($A39="","",IF(LEFT($A39,1)=K$9,$F39,""))</f>
        <v>6</v>
      </c>
      <c r="L39" s="271" t="str">
        <f aca="false">IF($A39="","",IF(LEFT($A39,1)=L$9,$F39,""))</f>
        <v/>
      </c>
      <c r="M39" s="271" t="str">
        <f aca="false">IF($A39="","",IF(LEFT($A39,1)=M$9,$F39,""))</f>
        <v/>
      </c>
      <c r="N39" s="271" t="str">
        <f aca="false">IF($A39="","",IF(LEFT($A39,1)=N$9,$F39,""))</f>
        <v/>
      </c>
    </row>
    <row r="40" customFormat="false" ht="14.65" hidden="false" customHeight="true" outlineLevel="0" collapsed="false">
      <c r="A40" s="284" t="str">
        <f aca="false">Results!D55</f>
        <v>G</v>
      </c>
      <c r="B40" s="285" t="n">
        <v>2</v>
      </c>
      <c r="C40" s="286" t="str">
        <f aca="false">IF(A40=0,"",INDEX(Mens_team_declarations,MATCH(A$38,Events_men,0),MATCH(A40,men_short_codes,0)))</f>
        <v>Oliver Francis</v>
      </c>
      <c r="D40" s="286" t="str">
        <f aca="false">IF(A40=0,"",INDEX(Club_names,MATCH(A40,men_short_codes,0)))</f>
        <v>Haywards Heath &amp; Lewes</v>
      </c>
      <c r="E40" s="287" t="n">
        <f aca="false">Results!E55</f>
        <v>10.02</v>
      </c>
      <c r="F40" s="288" t="n">
        <v>5</v>
      </c>
      <c r="H40" s="271" t="str">
        <f aca="false">IF($A40="","",IF(LEFT($A40,1)=H$9,$F40,""))</f>
        <v/>
      </c>
      <c r="I40" s="271" t="str">
        <f aca="false">IF($A40="","",IF(LEFT($A40,1)=I$9,$F40,""))</f>
        <v/>
      </c>
      <c r="J40" s="271" t="str">
        <f aca="false">IF($A40="","",IF(LEFT($A40,1)=J$9,$F40,""))</f>
        <v/>
      </c>
      <c r="K40" s="271" t="str">
        <f aca="false">IF($A40="","",IF(LEFT($A40,1)=K$9,$F40,""))</f>
        <v/>
      </c>
      <c r="L40" s="271" t="str">
        <f aca="false">IF($A40="","",IF(LEFT($A40,1)=L$9,$F40,""))</f>
        <v/>
      </c>
      <c r="M40" s="271" t="n">
        <f aca="false">IF($A40="","",IF(LEFT($A40,1)=M$9,$F40,""))</f>
        <v>5</v>
      </c>
      <c r="N40" s="271" t="str">
        <f aca="false">IF($A40="","",IF(LEFT($A40,1)=N$9,$F40,""))</f>
        <v/>
      </c>
    </row>
    <row r="41" customFormat="false" ht="14.65" hidden="false" customHeight="true" outlineLevel="0" collapsed="false">
      <c r="A41" s="284" t="n">
        <f aca="false">Results!D56</f>
        <v>0</v>
      </c>
      <c r="B41" s="285" t="n">
        <v>3</v>
      </c>
      <c r="C41" s="286" t="str">
        <f aca="false">IF(A41=0,"",INDEX(Mens_team_declarations,MATCH(A$38,Events_men,0),MATCH(A41,men_short_codes,0)))</f>
        <v/>
      </c>
      <c r="D41" s="286" t="str">
        <f aca="false">IF(A41=0,"",INDEX(Club_names,MATCH(A41,men_short_codes,0)))</f>
        <v/>
      </c>
      <c r="E41" s="287" t="n">
        <f aca="false">Results!E56</f>
        <v>0</v>
      </c>
      <c r="F41" s="288" t="n">
        <v>4</v>
      </c>
      <c r="H41" s="271" t="str">
        <f aca="false">IF($A41="","",IF(LEFT($A41,1)=H$9,$F41,""))</f>
        <v/>
      </c>
      <c r="I41" s="271" t="str">
        <f aca="false">IF($A41="","",IF(LEFT($A41,1)=I$9,$F41,""))</f>
        <v/>
      </c>
      <c r="J41" s="271" t="str">
        <f aca="false">IF($A41="","",IF(LEFT($A41,1)=J$9,$F41,""))</f>
        <v/>
      </c>
      <c r="K41" s="271" t="str">
        <f aca="false">IF($A41="","",IF(LEFT($A41,1)=K$9,$F41,""))</f>
        <v/>
      </c>
      <c r="L41" s="271" t="str">
        <f aca="false">IF($A41="","",IF(LEFT($A41,1)=L$9,$F41,""))</f>
        <v/>
      </c>
      <c r="M41" s="271" t="str">
        <f aca="false">IF($A41="","",IF(LEFT($A41,1)=M$9,$F41,""))</f>
        <v/>
      </c>
      <c r="N41" s="271" t="str">
        <f aca="false">IF($A41="","",IF(LEFT($A41,1)=N$9,$F41,""))</f>
        <v/>
      </c>
    </row>
    <row r="42" customFormat="false" ht="14.65" hidden="false" customHeight="true" outlineLevel="0" collapsed="false">
      <c r="A42" s="284" t="n">
        <f aca="false">Results!D57</f>
        <v>0</v>
      </c>
      <c r="B42" s="285" t="n">
        <v>4</v>
      </c>
      <c r="C42" s="286" t="str">
        <f aca="false">IF(A42=0,"",INDEX(Mens_team_declarations,MATCH(A$38,Events_men,0),MATCH(A42,men_short_codes,0)))</f>
        <v/>
      </c>
      <c r="D42" s="286" t="str">
        <f aca="false">IF(A42=0,"",INDEX(Club_names,MATCH(A42,men_short_codes,0)))</f>
        <v/>
      </c>
      <c r="E42" s="287" t="n">
        <f aca="false">Results!E57</f>
        <v>0</v>
      </c>
      <c r="F42" s="288" t="n">
        <v>3</v>
      </c>
      <c r="H42" s="271" t="str">
        <f aca="false">IF($A42="","",IF(LEFT($A42,1)=H$9,$F42,""))</f>
        <v/>
      </c>
      <c r="I42" s="271" t="str">
        <f aca="false">IF($A42="","",IF(LEFT($A42,1)=I$9,$F42,""))</f>
        <v/>
      </c>
      <c r="J42" s="271" t="str">
        <f aca="false">IF($A42="","",IF(LEFT($A42,1)=J$9,$F42,""))</f>
        <v/>
      </c>
      <c r="K42" s="271" t="str">
        <f aca="false">IF($A42="","",IF(LEFT($A42,1)=K$9,$F42,""))</f>
        <v/>
      </c>
      <c r="L42" s="271" t="str">
        <f aca="false">IF($A42="","",IF(LEFT($A42,1)=L$9,$F42,""))</f>
        <v/>
      </c>
      <c r="M42" s="271" t="str">
        <f aca="false">IF($A42="","",IF(LEFT($A42,1)=M$9,$F42,""))</f>
        <v/>
      </c>
      <c r="N42" s="271" t="str">
        <f aca="false">IF($A42="","",IF(LEFT($A42,1)=N$9,$F42,""))</f>
        <v/>
      </c>
    </row>
    <row r="43" customFormat="false" ht="14.65" hidden="false" customHeight="true" outlineLevel="0" collapsed="false">
      <c r="A43" s="284" t="n">
        <f aca="false">Results!D58</f>
        <v>0</v>
      </c>
      <c r="B43" s="285" t="n">
        <v>5</v>
      </c>
      <c r="C43" s="286" t="str">
        <f aca="false">IF(A43=0,"",INDEX(Mens_team_declarations,MATCH(A$38,Events_men,0),MATCH(A43,men_short_codes,0)))</f>
        <v/>
      </c>
      <c r="D43" s="286" t="str">
        <f aca="false">IF(A43=0,"",INDEX(Club_names,MATCH(A43,men_short_codes,0)))</f>
        <v/>
      </c>
      <c r="E43" s="287" t="n">
        <f aca="false">Results!E58</f>
        <v>0</v>
      </c>
      <c r="F43" s="288" t="n">
        <v>2</v>
      </c>
      <c r="H43" s="271" t="str">
        <f aca="false">IF($A43="","",IF(LEFT($A43,1)=H$9,$F43,""))</f>
        <v/>
      </c>
      <c r="I43" s="271" t="str">
        <f aca="false">IF($A43="","",IF(LEFT($A43,1)=I$9,$F43,""))</f>
        <v/>
      </c>
      <c r="J43" s="271" t="str">
        <f aca="false">IF($A43="","",IF(LEFT($A43,1)=J$9,$F43,""))</f>
        <v/>
      </c>
      <c r="K43" s="271" t="str">
        <f aca="false">IF($A43="","",IF(LEFT($A43,1)=K$9,$F43,""))</f>
        <v/>
      </c>
      <c r="L43" s="271" t="str">
        <f aca="false">IF($A43="","",IF(LEFT($A43,1)=L$9,$F43,""))</f>
        <v/>
      </c>
      <c r="M43" s="271" t="str">
        <f aca="false">IF($A43="","",IF(LEFT($A43,1)=M$9,$F43,""))</f>
        <v/>
      </c>
      <c r="N43" s="271" t="str">
        <f aca="false">IF($A43="","",IF(LEFT($A43,1)=N$9,$F43,""))</f>
        <v/>
      </c>
    </row>
    <row r="44" customFormat="false" ht="14.65" hidden="false" customHeight="true" outlineLevel="0" collapsed="false">
      <c r="A44" s="284" t="n">
        <f aca="false">Results!D59</f>
        <v>0</v>
      </c>
      <c r="B44" s="285" t="n">
        <v>6</v>
      </c>
      <c r="C44" s="286" t="str">
        <f aca="false">IF(A44=0,"",INDEX(Mens_team_declarations,MATCH(A$38,Events_men,0),MATCH(A44,men_short_codes,0)))</f>
        <v/>
      </c>
      <c r="D44" s="286" t="str">
        <f aca="false">IF(A44=0,"",INDEX(Club_names,MATCH(A44,men_short_codes,0)))</f>
        <v/>
      </c>
      <c r="E44" s="287" t="n">
        <f aca="false">Results!E59</f>
        <v>0</v>
      </c>
      <c r="F44" s="288" t="n">
        <v>1</v>
      </c>
      <c r="H44" s="271" t="str">
        <f aca="false">IF($A44="","",IF(LEFT($A44,1)=H$9,$F44,""))</f>
        <v/>
      </c>
      <c r="I44" s="271" t="str">
        <f aca="false">IF($A44="","",IF(LEFT($A44,1)=I$9,$F44,""))</f>
        <v/>
      </c>
      <c r="J44" s="271" t="str">
        <f aca="false">IF($A44="","",IF(LEFT($A44,1)=J$9,$F44,""))</f>
        <v/>
      </c>
      <c r="K44" s="271" t="str">
        <f aca="false">IF($A44="","",IF(LEFT($A44,1)=K$9,$F44,""))</f>
        <v/>
      </c>
      <c r="L44" s="271" t="str">
        <f aca="false">IF($A44="","",IF(LEFT($A44,1)=L$9,$F44,""))</f>
        <v/>
      </c>
      <c r="M44" s="271" t="str">
        <f aca="false">IF($A44="","",IF(LEFT($A44,1)=M$9,$F44,""))</f>
        <v/>
      </c>
      <c r="N44" s="271" t="str">
        <f aca="false">IF($A44="","",IF(LEFT($A44,1)=N$9,$F44,""))</f>
        <v/>
      </c>
    </row>
    <row r="45" customFormat="false" ht="14.65" hidden="false" customHeight="true" outlineLevel="0" collapsed="false">
      <c r="A45" s="263" t="str">
        <f aca="false">Results!I53</f>
        <v>Hammer</v>
      </c>
      <c r="C45" s="283" t="str">
        <f aca="false">CONCATENATE("Mens ",P45)</f>
        <v>Mens Hammer 50+</v>
      </c>
      <c r="D45" s="290"/>
      <c r="P45" s="0" t="str">
        <f aca="false">CONCATENATE(A45," 50+")</f>
        <v>Hammer 50+</v>
      </c>
    </row>
    <row r="46" customFormat="false" ht="14.65" hidden="false" customHeight="true" outlineLevel="0" collapsed="false">
      <c r="A46" s="284" t="n">
        <f aca="false">Results!L54</f>
        <v>11</v>
      </c>
      <c r="B46" s="285" t="n">
        <v>1</v>
      </c>
      <c r="C46" s="286" t="str">
        <f aca="false">IF(A46=0,"",INDEX(Mens_team_declarations,MATCH(A$45,Events_men,0),MATCH(A46,men_short_codes,0)))</f>
        <v>Kevin Baker</v>
      </c>
      <c r="D46" s="286" t="str">
        <f aca="false">IF(A46=0,"",INDEX(Club_names,MATCH(A46,men_short_codes,0)))</f>
        <v>Brighton &amp; Hove AC</v>
      </c>
      <c r="E46" s="287" t="n">
        <f aca="false">Results!M54</f>
        <v>22.4</v>
      </c>
      <c r="F46" s="288" t="n">
        <v>6</v>
      </c>
      <c r="H46" s="271" t="str">
        <f aca="false">IF($A46="","",IF($A46=H$11,$F46,""))</f>
        <v/>
      </c>
      <c r="I46" s="271" t="n">
        <f aca="false">IF($A46="","",IF($A46=I$11,$F46,""))</f>
        <v>6</v>
      </c>
      <c r="J46" s="271" t="str">
        <f aca="false">IF($A46="","",IF($A46=J$11,$F46,""))</f>
        <v/>
      </c>
      <c r="K46" s="271" t="str">
        <f aca="false">IF($A46="","",IF($A46=K$11,$F46,""))</f>
        <v/>
      </c>
      <c r="L46" s="271" t="str">
        <f aca="false">IF($A46="","",IF($A46=L$11,$F46,""))</f>
        <v/>
      </c>
      <c r="M46" s="271" t="str">
        <f aca="false">IF($A46="","",IF($A46=M$11,$F46,""))</f>
        <v/>
      </c>
      <c r="N46" s="271" t="str">
        <f aca="false">IF($A46="","",IF($A46=N$11,$F46,""))</f>
        <v/>
      </c>
    </row>
    <row r="47" customFormat="false" ht="14.65" hidden="false" customHeight="true" outlineLevel="0" collapsed="false">
      <c r="A47" s="284" t="n">
        <f aca="false">Results!L55</f>
        <v>17</v>
      </c>
      <c r="B47" s="285" t="n">
        <v>2</v>
      </c>
      <c r="C47" s="286" t="str">
        <f aca="false">IF(A47=0,"",INDEX(Mens_team_declarations,MATCH(A$45,Events_men,0),MATCH(A47,men_short_codes,0)))</f>
        <v>Ian Tomkins</v>
      </c>
      <c r="D47" s="286" t="str">
        <f aca="false">IF(A47=0,"",INDEX(Club_names,MATCH(A47,men_short_codes,0)))</f>
        <v>Haywards Heath &amp; Lewes</v>
      </c>
      <c r="E47" s="287" t="n">
        <f aca="false">Results!M55</f>
        <v>20.24</v>
      </c>
      <c r="F47" s="288" t="n">
        <v>5</v>
      </c>
      <c r="H47" s="271" t="str">
        <f aca="false">IF($A47="","",IF($A47=H$11,$F47,""))</f>
        <v/>
      </c>
      <c r="I47" s="271" t="str">
        <f aca="false">IF($A47="","",IF($A47=I$11,$F47,""))</f>
        <v/>
      </c>
      <c r="J47" s="271" t="str">
        <f aca="false">IF($A47="","",IF($A47=J$11,$F47,""))</f>
        <v/>
      </c>
      <c r="K47" s="271" t="str">
        <f aca="false">IF($A47="","",IF($A47=K$11,$F47,""))</f>
        <v/>
      </c>
      <c r="L47" s="271" t="str">
        <f aca="false">IF($A47="","",IF($A47=L$11,$F47,""))</f>
        <v/>
      </c>
      <c r="M47" s="271" t="n">
        <f aca="false">IF($A47="","",IF($A47=M$11,$F47,""))</f>
        <v>5</v>
      </c>
      <c r="N47" s="271" t="str">
        <f aca="false">IF($A47="","",IF($A47=N$11,$F47,""))</f>
        <v/>
      </c>
    </row>
    <row r="48" customFormat="false" ht="14.65" hidden="false" customHeight="true" outlineLevel="0" collapsed="false">
      <c r="A48" s="284" t="n">
        <f aca="false">Results!L56</f>
        <v>0</v>
      </c>
      <c r="B48" s="285" t="n">
        <v>3</v>
      </c>
      <c r="C48" s="286" t="str">
        <f aca="false">IF(A48=0,"",INDEX(Mens_team_declarations,MATCH(A$45,Events_men,0),MATCH(A48,men_short_codes,0)))</f>
        <v/>
      </c>
      <c r="D48" s="286" t="str">
        <f aca="false">IF(A48=0,"",INDEX(Club_names,MATCH(A48,men_short_codes,0)))</f>
        <v/>
      </c>
      <c r="E48" s="287" t="n">
        <f aca="false">Results!M56</f>
        <v>0</v>
      </c>
      <c r="F48" s="288" t="n">
        <v>4</v>
      </c>
      <c r="H48" s="271" t="str">
        <f aca="false">IF($A48="","",IF($A48=H$11,$F48,""))</f>
        <v/>
      </c>
      <c r="I48" s="271" t="str">
        <f aca="false">IF($A48="","",IF($A48=I$11,$F48,""))</f>
        <v/>
      </c>
      <c r="J48" s="271" t="str">
        <f aca="false">IF($A48="","",IF($A48=J$11,$F48,""))</f>
        <v/>
      </c>
      <c r="K48" s="271" t="str">
        <f aca="false">IF($A48="","",IF($A48=K$11,$F48,""))</f>
        <v/>
      </c>
      <c r="L48" s="271" t="str">
        <f aca="false">IF($A48="","",IF($A48=L$11,$F48,""))</f>
        <v/>
      </c>
      <c r="M48" s="271" t="str">
        <f aca="false">IF($A48="","",IF($A48=M$11,$F48,""))</f>
        <v/>
      </c>
      <c r="N48" s="271" t="str">
        <f aca="false">IF($A48="","",IF($A48=N$11,$F48,""))</f>
        <v/>
      </c>
    </row>
    <row r="49" customFormat="false" ht="14.65" hidden="false" customHeight="true" outlineLevel="0" collapsed="false">
      <c r="A49" s="284" t="n">
        <f aca="false">Results!L57</f>
        <v>0</v>
      </c>
      <c r="B49" s="285" t="n">
        <v>4</v>
      </c>
      <c r="C49" s="286" t="str">
        <f aca="false">IF(A49=0,"",INDEX(Mens_team_declarations,MATCH(A$45,Events_men,0),MATCH(A49,men_short_codes,0)))</f>
        <v/>
      </c>
      <c r="D49" s="286" t="str">
        <f aca="false">IF(A49=0,"",INDEX(Club_names,MATCH(A49,men_short_codes,0)))</f>
        <v/>
      </c>
      <c r="E49" s="287" t="n">
        <f aca="false">Results!M57</f>
        <v>0</v>
      </c>
      <c r="F49" s="288" t="n">
        <v>3</v>
      </c>
      <c r="H49" s="271" t="str">
        <f aca="false">IF($A49="","",IF($A49=H$11,$F49,""))</f>
        <v/>
      </c>
      <c r="I49" s="271" t="str">
        <f aca="false">IF($A49="","",IF($A49=I$11,$F49,""))</f>
        <v/>
      </c>
      <c r="J49" s="271" t="str">
        <f aca="false">IF($A49="","",IF($A49=J$11,$F49,""))</f>
        <v/>
      </c>
      <c r="K49" s="271" t="str">
        <f aca="false">IF($A49="","",IF($A49=K$11,$F49,""))</f>
        <v/>
      </c>
      <c r="L49" s="271" t="str">
        <f aca="false">IF($A49="","",IF($A49=L$11,$F49,""))</f>
        <v/>
      </c>
      <c r="M49" s="271" t="str">
        <f aca="false">IF($A49="","",IF($A49=M$11,$F49,""))</f>
        <v/>
      </c>
      <c r="N49" s="271" t="str">
        <f aca="false">IF($A49="","",IF($A49=N$11,$F49,""))</f>
        <v/>
      </c>
    </row>
    <row r="50" customFormat="false" ht="14.65" hidden="false" customHeight="true" outlineLevel="0" collapsed="false">
      <c r="A50" s="284" t="n">
        <f aca="false">Results!L58</f>
        <v>0</v>
      </c>
      <c r="B50" s="285" t="n">
        <v>5</v>
      </c>
      <c r="C50" s="286" t="str">
        <f aca="false">IF(A50=0,"",INDEX(Mens_team_declarations,MATCH(A$45,Events_men,0),MATCH(A50,men_short_codes,0)))</f>
        <v/>
      </c>
      <c r="D50" s="286" t="str">
        <f aca="false">IF(A50=0,"",INDEX(Club_names,MATCH(A50,men_short_codes,0)))</f>
        <v/>
      </c>
      <c r="E50" s="287" t="n">
        <f aca="false">Results!M58</f>
        <v>0</v>
      </c>
      <c r="F50" s="288" t="n">
        <v>2</v>
      </c>
      <c r="H50" s="271" t="str">
        <f aca="false">IF($A50="","",IF($A50=H$11,$F50,""))</f>
        <v/>
      </c>
      <c r="I50" s="271" t="str">
        <f aca="false">IF($A50="","",IF($A50=I$11,$F50,""))</f>
        <v/>
      </c>
      <c r="J50" s="271" t="str">
        <f aca="false">IF($A50="","",IF($A50=J$11,$F50,""))</f>
        <v/>
      </c>
      <c r="K50" s="271" t="str">
        <f aca="false">IF($A50="","",IF($A50=K$11,$F50,""))</f>
        <v/>
      </c>
      <c r="L50" s="271" t="str">
        <f aca="false">IF($A50="","",IF($A50=L$11,$F50,""))</f>
        <v/>
      </c>
      <c r="M50" s="271" t="str">
        <f aca="false">IF($A50="","",IF($A50=M$11,$F50,""))</f>
        <v/>
      </c>
      <c r="N50" s="271" t="str">
        <f aca="false">IF($A50="","",IF($A50=N$11,$F50,""))</f>
        <v/>
      </c>
    </row>
    <row r="51" customFormat="false" ht="14.65" hidden="false" customHeight="true" outlineLevel="0" collapsed="false">
      <c r="A51" s="284" t="n">
        <f aca="false">Results!L59</f>
        <v>0</v>
      </c>
      <c r="B51" s="285" t="n">
        <v>6</v>
      </c>
      <c r="C51" s="286" t="str">
        <f aca="false">IF(A51=0,"",INDEX(Mens_team_declarations,MATCH(A$45,Events_men,0),MATCH(A51,men_short_codes,0)))</f>
        <v/>
      </c>
      <c r="D51" s="286" t="str">
        <f aca="false">IF(A51=0,"",INDEX(Club_names,MATCH(A51,men_short_codes,0)))</f>
        <v/>
      </c>
      <c r="E51" s="287" t="n">
        <f aca="false">Results!M59</f>
        <v>0</v>
      </c>
      <c r="F51" s="288" t="n">
        <v>1</v>
      </c>
      <c r="H51" s="271" t="str">
        <f aca="false">IF($A51="","",IF($A51=H$11,$F51,""))</f>
        <v/>
      </c>
      <c r="I51" s="271" t="str">
        <f aca="false">IF($A51="","",IF($A51=I$11,$F51,""))</f>
        <v/>
      </c>
      <c r="J51" s="271" t="str">
        <f aca="false">IF($A51="","",IF($A51=J$11,$F51,""))</f>
        <v/>
      </c>
      <c r="K51" s="271" t="str">
        <f aca="false">IF($A51="","",IF($A51=K$11,$F51,""))</f>
        <v/>
      </c>
      <c r="L51" s="271" t="str">
        <f aca="false">IF($A51="","",IF($A51=L$11,$F51,""))</f>
        <v/>
      </c>
      <c r="M51" s="271" t="str">
        <f aca="false">IF($A51="","",IF($A51=M$11,$F51,""))</f>
        <v/>
      </c>
      <c r="N51" s="271" t="str">
        <f aca="false">IF($A51="","",IF($A51=N$11,$F51,""))</f>
        <v/>
      </c>
    </row>
    <row r="52" customFormat="false" ht="14.65" hidden="false" customHeight="true" outlineLevel="0" collapsed="false">
      <c r="A52" s="263" t="str">
        <f aca="false">Results!A60</f>
        <v>Long Jump</v>
      </c>
      <c r="C52" s="283" t="str">
        <f aca="false">CONCATENATE("Mens ",P52)</f>
        <v>Mens Long Jump 35+</v>
      </c>
      <c r="D52" s="290"/>
      <c r="P52" s="0" t="str">
        <f aca="false">CONCATENATE(A52," 35+")</f>
        <v>Long Jump 35+</v>
      </c>
    </row>
    <row r="53" customFormat="false" ht="14.65" hidden="false" customHeight="true" outlineLevel="0" collapsed="false">
      <c r="A53" s="284" t="str">
        <f aca="false">Results!D61</f>
        <v>E</v>
      </c>
      <c r="B53" s="285" t="n">
        <v>1</v>
      </c>
      <c r="C53" s="286" t="str">
        <f aca="false">IF(A53=0,"",INDEX(Mens_team_declarations,MATCH(A$52,Events_men,0),MATCH(A53,men_short_codes,0)))</f>
        <v>Ben Anderson</v>
      </c>
      <c r="D53" s="286" t="str">
        <f aca="false">IF(A53=0,"",INDEX(Club_names,MATCH(A53,men_short_codes,0)))</f>
        <v>Eastbourne &amp; Hailsham</v>
      </c>
      <c r="E53" s="287" t="n">
        <f aca="false">Results!E61</f>
        <v>4.66</v>
      </c>
      <c r="F53" s="288" t="n">
        <v>6</v>
      </c>
      <c r="H53" s="271" t="str">
        <f aca="false">IF($A53="","",IF(LEFT($A53,1)=H$9,$F53,""))</f>
        <v/>
      </c>
      <c r="I53" s="271" t="str">
        <f aca="false">IF($A53="","",IF(LEFT($A53,1)=I$9,$F53,""))</f>
        <v/>
      </c>
      <c r="J53" s="271" t="str">
        <f aca="false">IF($A53="","",IF(LEFT($A53,1)=J$9,$F53,""))</f>
        <v/>
      </c>
      <c r="K53" s="271" t="n">
        <f aca="false">IF($A53="","",IF(LEFT($A53,1)=K$9,$F53,""))</f>
        <v>6</v>
      </c>
      <c r="L53" s="271" t="str">
        <f aca="false">IF($A53="","",IF(LEFT($A53,1)=L$9,$F53,""))</f>
        <v/>
      </c>
      <c r="M53" s="271" t="str">
        <f aca="false">IF($A53="","",IF(LEFT($A53,1)=M$9,$F53,""))</f>
        <v/>
      </c>
      <c r="N53" s="271" t="str">
        <f aca="false">IF($A53="","",IF(LEFT($A53,1)=N$9,$F53,""))</f>
        <v/>
      </c>
    </row>
    <row r="54" customFormat="false" ht="14.65" hidden="false" customHeight="true" outlineLevel="0" collapsed="false">
      <c r="A54" s="284" t="str">
        <f aca="false">Results!D62</f>
        <v>G</v>
      </c>
      <c r="B54" s="285" t="n">
        <v>2</v>
      </c>
      <c r="C54" s="286" t="str">
        <f aca="false">IF(A54=0,"",INDEX(Mens_team_declarations,MATCH(A$52,Events_men,0),MATCH(A54,men_short_codes,0)))</f>
        <v>James Smyth</v>
      </c>
      <c r="D54" s="286" t="str">
        <f aca="false">IF(A54=0,"",INDEX(Club_names,MATCH(A54,men_short_codes,0)))</f>
        <v>Haywards Heath &amp; Lewes</v>
      </c>
      <c r="E54" s="287" t="n">
        <f aca="false">Results!E62</f>
        <v>4.18</v>
      </c>
      <c r="F54" s="288" t="n">
        <v>5</v>
      </c>
      <c r="H54" s="271" t="str">
        <f aca="false">IF($A54="","",IF(LEFT($A54,1)=H$9,$F54,""))</f>
        <v/>
      </c>
      <c r="I54" s="271" t="str">
        <f aca="false">IF($A54="","",IF(LEFT($A54,1)=I$9,$F54,""))</f>
        <v/>
      </c>
      <c r="J54" s="271" t="str">
        <f aca="false">IF($A54="","",IF(LEFT($A54,1)=J$9,$F54,""))</f>
        <v/>
      </c>
      <c r="K54" s="271" t="str">
        <f aca="false">IF($A54="","",IF(LEFT($A54,1)=K$9,$F54,""))</f>
        <v/>
      </c>
      <c r="L54" s="271" t="str">
        <f aca="false">IF($A54="","",IF(LEFT($A54,1)=L$9,$F54,""))</f>
        <v/>
      </c>
      <c r="M54" s="271" t="n">
        <f aca="false">IF($A54="","",IF(LEFT($A54,1)=M$9,$F54,""))</f>
        <v>5</v>
      </c>
      <c r="N54" s="271" t="str">
        <f aca="false">IF($A54="","",IF(LEFT($A54,1)=N$9,$F54,""))</f>
        <v/>
      </c>
    </row>
    <row r="55" customFormat="false" ht="14.65" hidden="false" customHeight="true" outlineLevel="0" collapsed="false">
      <c r="A55" s="284" t="n">
        <f aca="false">Results!D63</f>
        <v>0</v>
      </c>
      <c r="B55" s="285" t="n">
        <v>3</v>
      </c>
      <c r="C55" s="286" t="str">
        <f aca="false">IF(A55=0,"",INDEX(Mens_team_declarations,MATCH(A$52,Events_men,0),MATCH(A55,men_short_codes,0)))</f>
        <v/>
      </c>
      <c r="D55" s="286" t="str">
        <f aca="false">IF(A55=0,"",INDEX(Club_names,MATCH(A55,men_short_codes,0)))</f>
        <v/>
      </c>
      <c r="E55" s="287" t="n">
        <f aca="false">Results!E63</f>
        <v>0</v>
      </c>
      <c r="F55" s="288" t="n">
        <v>4</v>
      </c>
      <c r="H55" s="271" t="str">
        <f aca="false">IF($A55="","",IF(LEFT($A55,1)=H$9,$F55,""))</f>
        <v/>
      </c>
      <c r="I55" s="271" t="str">
        <f aca="false">IF($A55="","",IF(LEFT($A55,1)=I$9,$F55,""))</f>
        <v/>
      </c>
      <c r="J55" s="271" t="str">
        <f aca="false">IF($A55="","",IF(LEFT($A55,1)=J$9,$F55,""))</f>
        <v/>
      </c>
      <c r="K55" s="271" t="str">
        <f aca="false">IF($A55="","",IF(LEFT($A55,1)=K$9,$F55,""))</f>
        <v/>
      </c>
      <c r="L55" s="271" t="str">
        <f aca="false">IF($A55="","",IF(LEFT($A55,1)=L$9,$F55,""))</f>
        <v/>
      </c>
      <c r="M55" s="271" t="str">
        <f aca="false">IF($A55="","",IF(LEFT($A55,1)=M$9,$F55,""))</f>
        <v/>
      </c>
      <c r="N55" s="271" t="str">
        <f aca="false">IF($A55="","",IF(LEFT($A55,1)=N$9,$F55,""))</f>
        <v/>
      </c>
    </row>
    <row r="56" customFormat="false" ht="14.65" hidden="false" customHeight="true" outlineLevel="0" collapsed="false">
      <c r="A56" s="284" t="n">
        <f aca="false">Results!D64</f>
        <v>0</v>
      </c>
      <c r="B56" s="285" t="n">
        <v>4</v>
      </c>
      <c r="C56" s="286" t="str">
        <f aca="false">IF(A56=0,"",INDEX(Mens_team_declarations,MATCH(A$52,Events_men,0),MATCH(A56,men_short_codes,0)))</f>
        <v/>
      </c>
      <c r="D56" s="286" t="str">
        <f aca="false">IF(A56=0,"",INDEX(Club_names,MATCH(A56,men_short_codes,0)))</f>
        <v/>
      </c>
      <c r="E56" s="287" t="n">
        <f aca="false">Results!E64</f>
        <v>0</v>
      </c>
      <c r="F56" s="288" t="n">
        <v>3</v>
      </c>
      <c r="H56" s="271" t="str">
        <f aca="false">IF($A56="","",IF(LEFT($A56,1)=H$9,$F56,""))</f>
        <v/>
      </c>
      <c r="I56" s="271" t="str">
        <f aca="false">IF($A56="","",IF(LEFT($A56,1)=I$9,$F56,""))</f>
        <v/>
      </c>
      <c r="J56" s="271" t="str">
        <f aca="false">IF($A56="","",IF(LEFT($A56,1)=J$9,$F56,""))</f>
        <v/>
      </c>
      <c r="K56" s="271" t="str">
        <f aca="false">IF($A56="","",IF(LEFT($A56,1)=K$9,$F56,""))</f>
        <v/>
      </c>
      <c r="L56" s="271" t="str">
        <f aca="false">IF($A56="","",IF(LEFT($A56,1)=L$9,$F56,""))</f>
        <v/>
      </c>
      <c r="M56" s="271" t="str">
        <f aca="false">IF($A56="","",IF(LEFT($A56,1)=M$9,$F56,""))</f>
        <v/>
      </c>
      <c r="N56" s="271" t="str">
        <f aca="false">IF($A56="","",IF(LEFT($A56,1)=N$9,$F56,""))</f>
        <v/>
      </c>
    </row>
    <row r="57" customFormat="false" ht="14.65" hidden="false" customHeight="true" outlineLevel="0" collapsed="false">
      <c r="A57" s="284" t="n">
        <f aca="false">Results!D65</f>
        <v>0</v>
      </c>
      <c r="B57" s="285" t="n">
        <v>5</v>
      </c>
      <c r="C57" s="286" t="str">
        <f aca="false">IF(A57=0,"",INDEX(Mens_team_declarations,MATCH(A$52,Events_men,0),MATCH(A57,men_short_codes,0)))</f>
        <v/>
      </c>
      <c r="D57" s="286" t="str">
        <f aca="false">IF(A57=0,"",INDEX(Club_names,MATCH(A57,men_short_codes,0)))</f>
        <v/>
      </c>
      <c r="E57" s="287" t="n">
        <f aca="false">Results!E65</f>
        <v>0</v>
      </c>
      <c r="F57" s="288" t="n">
        <v>2</v>
      </c>
      <c r="H57" s="271" t="str">
        <f aca="false">IF($A57="","",IF(LEFT($A57,1)=H$9,$F57,""))</f>
        <v/>
      </c>
      <c r="I57" s="271" t="str">
        <f aca="false">IF($A57="","",IF(LEFT($A57,1)=I$9,$F57,""))</f>
        <v/>
      </c>
      <c r="J57" s="271" t="str">
        <f aca="false">IF($A57="","",IF(LEFT($A57,1)=J$9,$F57,""))</f>
        <v/>
      </c>
      <c r="K57" s="271" t="str">
        <f aca="false">IF($A57="","",IF(LEFT($A57,1)=K$9,$F57,""))</f>
        <v/>
      </c>
      <c r="L57" s="271" t="str">
        <f aca="false">IF($A57="","",IF(LEFT($A57,1)=L$9,$F57,""))</f>
        <v/>
      </c>
      <c r="M57" s="271" t="str">
        <f aca="false">IF($A57="","",IF(LEFT($A57,1)=M$9,$F57,""))</f>
        <v/>
      </c>
      <c r="N57" s="271" t="str">
        <f aca="false">IF($A57="","",IF(LEFT($A57,1)=N$9,$F57,""))</f>
        <v/>
      </c>
    </row>
    <row r="58" customFormat="false" ht="14.65" hidden="false" customHeight="true" outlineLevel="0" collapsed="false">
      <c r="A58" s="284" t="n">
        <f aca="false">Results!D66</f>
        <v>0</v>
      </c>
      <c r="B58" s="285" t="n">
        <v>6</v>
      </c>
      <c r="C58" s="286" t="str">
        <f aca="false">IF(A58=0,"",INDEX(Mens_team_declarations,MATCH(A$52,Events_men,0),MATCH(A58,men_short_codes,0)))</f>
        <v/>
      </c>
      <c r="D58" s="286" t="str">
        <f aca="false">IF(A58=0,"",INDEX(Club_names,MATCH(A58,men_short_codes,0)))</f>
        <v/>
      </c>
      <c r="E58" s="287" t="n">
        <f aca="false">Results!E66</f>
        <v>0</v>
      </c>
      <c r="F58" s="288" t="n">
        <v>1</v>
      </c>
      <c r="H58" s="271" t="str">
        <f aca="false">IF($A58="","",IF(LEFT($A58,1)=H$9,$F58,""))</f>
        <v/>
      </c>
      <c r="I58" s="271" t="str">
        <f aca="false">IF($A58="","",IF(LEFT($A58,1)=I$9,$F58,""))</f>
        <v/>
      </c>
      <c r="J58" s="271" t="str">
        <f aca="false">IF($A58="","",IF(LEFT($A58,1)=J$9,$F58,""))</f>
        <v/>
      </c>
      <c r="K58" s="271" t="str">
        <f aca="false">IF($A58="","",IF(LEFT($A58,1)=K$9,$F58,""))</f>
        <v/>
      </c>
      <c r="L58" s="271" t="str">
        <f aca="false">IF($A58="","",IF(LEFT($A58,1)=L$9,$F58,""))</f>
        <v/>
      </c>
      <c r="M58" s="271" t="str">
        <f aca="false">IF($A58="","",IF(LEFT($A58,1)=M$9,$F58,""))</f>
        <v/>
      </c>
      <c r="N58" s="271" t="str">
        <f aca="false">IF($A58="","",IF(LEFT($A58,1)=N$9,$F58,""))</f>
        <v/>
      </c>
    </row>
    <row r="59" customFormat="false" ht="14.65" hidden="false" customHeight="true" outlineLevel="0" collapsed="false">
      <c r="A59" s="263" t="str">
        <f aca="false">Results!I60</f>
        <v>Long Jump</v>
      </c>
      <c r="C59" s="283" t="str">
        <f aca="false">CONCATENATE("Mens ",P59)</f>
        <v>Mens Long Jump 50+</v>
      </c>
      <c r="D59" s="290"/>
      <c r="P59" s="0" t="str">
        <f aca="false">CONCATENATE(A59," 50+")</f>
        <v>Long Jump 50+</v>
      </c>
    </row>
    <row r="60" customFormat="false" ht="14.65" hidden="false" customHeight="true" outlineLevel="0" collapsed="false">
      <c r="A60" s="284" t="n">
        <f aca="false">Results!L61</f>
        <v>14</v>
      </c>
      <c r="B60" s="285" t="n">
        <v>1</v>
      </c>
      <c r="C60" s="286" t="str">
        <f aca="false">IF(A60=0,"",INDEX(Mens_team_declarations,MATCH(A$59,Events_men,0),MATCH(A60,men_short_codes,0)))</f>
        <v>Laurie Burret</v>
      </c>
      <c r="D60" s="286" t="str">
        <f aca="false">IF(A60=0,"",INDEX(Club_names,MATCH(A60,men_short_codes,0)))</f>
        <v>Eastbourne &amp; Hailsham</v>
      </c>
      <c r="E60" s="287" t="n">
        <f aca="false">Results!M61</f>
        <v>3.55</v>
      </c>
      <c r="F60" s="288" t="n">
        <v>6</v>
      </c>
      <c r="H60" s="271" t="str">
        <f aca="false">IF($A60="","",IF($A60=H$11,$F60,""))</f>
        <v/>
      </c>
      <c r="I60" s="271" t="str">
        <f aca="false">IF($A60="","",IF($A60=I$11,$F60,""))</f>
        <v/>
      </c>
      <c r="J60" s="271" t="str">
        <f aca="false">IF($A60="","",IF($A60=J$11,$F60,""))</f>
        <v/>
      </c>
      <c r="K60" s="271" t="n">
        <f aca="false">IF($A60="","",IF($A60=K$11,$F60,""))</f>
        <v>6</v>
      </c>
      <c r="L60" s="271" t="str">
        <f aca="false">IF($A60="","",IF($A60=L$11,$F60,""))</f>
        <v/>
      </c>
      <c r="M60" s="271" t="str">
        <f aca="false">IF($A60="","",IF($A60=M$11,$F60,""))</f>
        <v/>
      </c>
      <c r="N60" s="271" t="str">
        <f aca="false">IF($A60="","",IF($A60=N$11,$F60,""))</f>
        <v/>
      </c>
    </row>
    <row r="61" customFormat="false" ht="14.65" hidden="false" customHeight="true" outlineLevel="0" collapsed="false">
      <c r="A61" s="284" t="n">
        <f aca="false">Results!L62</f>
        <v>17</v>
      </c>
      <c r="B61" s="285" t="n">
        <v>2</v>
      </c>
      <c r="C61" s="286" t="str">
        <f aca="false">IF(A61=0,"",INDEX(Mens_team_declarations,MATCH(A$59,Events_men,0),MATCH(A61,men_short_codes,0)))</f>
        <v>Ian Dumbrell</v>
      </c>
      <c r="D61" s="286" t="str">
        <f aca="false">IF(A61=0,"",INDEX(Club_names,MATCH(A61,men_short_codes,0)))</f>
        <v>Haywards Heath &amp; Lewes</v>
      </c>
      <c r="E61" s="287" t="n">
        <f aca="false">Results!M62</f>
        <v>3.49</v>
      </c>
      <c r="F61" s="288" t="n">
        <v>5</v>
      </c>
      <c r="H61" s="271" t="str">
        <f aca="false">IF($A61="","",IF($A61=H$11,$F61,""))</f>
        <v/>
      </c>
      <c r="I61" s="271" t="str">
        <f aca="false">IF($A61="","",IF($A61=I$11,$F61,""))</f>
        <v/>
      </c>
      <c r="J61" s="271" t="str">
        <f aca="false">IF($A61="","",IF($A61=J$11,$F61,""))</f>
        <v/>
      </c>
      <c r="K61" s="271" t="str">
        <f aca="false">IF($A61="","",IF($A61=K$11,$F61,""))</f>
        <v/>
      </c>
      <c r="L61" s="271" t="str">
        <f aca="false">IF($A61="","",IF($A61=L$11,$F61,""))</f>
        <v/>
      </c>
      <c r="M61" s="271" t="n">
        <f aca="false">IF($A61="","",IF($A61=M$11,$F61,""))</f>
        <v>5</v>
      </c>
      <c r="N61" s="271" t="str">
        <f aca="false">IF($A61="","",IF($A61=N$11,$F61,""))</f>
        <v/>
      </c>
    </row>
    <row r="62" customFormat="false" ht="14.65" hidden="false" customHeight="true" outlineLevel="0" collapsed="false">
      <c r="A62" s="284" t="n">
        <f aca="false">Results!L63</f>
        <v>10</v>
      </c>
      <c r="B62" s="285" t="n">
        <v>3</v>
      </c>
      <c r="C62" s="286" t="str">
        <f aca="false">IF(A62=0,"",INDEX(Mens_team_declarations,MATCH(A$59,Events_men,0),MATCH(A62,men_short_codes,0)))</f>
        <v>Graham Shorter</v>
      </c>
      <c r="D62" s="286" t="str">
        <f aca="false">IF(A62=0,"",INDEX(Club_names,MATCH(A62,men_short_codes,0)))</f>
        <v>Arena 80</v>
      </c>
      <c r="E62" s="287" t="n">
        <f aca="false">Results!M63</f>
        <v>3.19</v>
      </c>
      <c r="F62" s="288" t="n">
        <v>4</v>
      </c>
      <c r="H62" s="271" t="n">
        <f aca="false">IF($A62="","",IF($A62=H$11,$F62,""))</f>
        <v>4</v>
      </c>
      <c r="I62" s="271" t="str">
        <f aca="false">IF($A62="","",IF($A62=I$11,$F62,""))</f>
        <v/>
      </c>
      <c r="J62" s="271" t="str">
        <f aca="false">IF($A62="","",IF($A62=J$11,$F62,""))</f>
        <v/>
      </c>
      <c r="K62" s="271" t="str">
        <f aca="false">IF($A62="","",IF($A62=K$11,$F62,""))</f>
        <v/>
      </c>
      <c r="L62" s="271" t="str">
        <f aca="false">IF($A62="","",IF($A62=L$11,$F62,""))</f>
        <v/>
      </c>
      <c r="M62" s="271" t="str">
        <f aca="false">IF($A62="","",IF($A62=M$11,$F62,""))</f>
        <v/>
      </c>
      <c r="N62" s="271" t="str">
        <f aca="false">IF($A62="","",IF($A62=N$11,$F62,""))</f>
        <v/>
      </c>
    </row>
    <row r="63" customFormat="false" ht="14.65" hidden="false" customHeight="true" outlineLevel="0" collapsed="false">
      <c r="A63" s="284" t="n">
        <f aca="false">Results!L64</f>
        <v>0</v>
      </c>
      <c r="B63" s="285" t="n">
        <v>4</v>
      </c>
      <c r="C63" s="286" t="str">
        <f aca="false">IF(A63=0,"",INDEX(Mens_team_declarations,MATCH(A$59,Events_men,0),MATCH(A63,men_short_codes,0)))</f>
        <v/>
      </c>
      <c r="D63" s="286" t="str">
        <f aca="false">IF(A63=0,"",INDEX(Club_names,MATCH(A63,men_short_codes,0)))</f>
        <v/>
      </c>
      <c r="E63" s="287" t="n">
        <f aca="false">Results!M64</f>
        <v>0</v>
      </c>
      <c r="F63" s="288" t="n">
        <v>3</v>
      </c>
      <c r="H63" s="271" t="str">
        <f aca="false">IF($A63="","",IF($A63=H$11,$F63,""))</f>
        <v/>
      </c>
      <c r="I63" s="271" t="str">
        <f aca="false">IF($A63="","",IF($A63=I$11,$F63,""))</f>
        <v/>
      </c>
      <c r="J63" s="271" t="str">
        <f aca="false">IF($A63="","",IF($A63=J$11,$F63,""))</f>
        <v/>
      </c>
      <c r="K63" s="271" t="str">
        <f aca="false">IF($A63="","",IF($A63=K$11,$F63,""))</f>
        <v/>
      </c>
      <c r="L63" s="271" t="str">
        <f aca="false">IF($A63="","",IF($A63=L$11,$F63,""))</f>
        <v/>
      </c>
      <c r="M63" s="271" t="str">
        <f aca="false">IF($A63="","",IF($A63=M$11,$F63,""))</f>
        <v/>
      </c>
      <c r="N63" s="271" t="str">
        <f aca="false">IF($A63="","",IF($A63=N$11,$F63,""))</f>
        <v/>
      </c>
    </row>
    <row r="64" customFormat="false" ht="14.65" hidden="false" customHeight="true" outlineLevel="0" collapsed="false">
      <c r="A64" s="284" t="n">
        <f aca="false">Results!L65</f>
        <v>0</v>
      </c>
      <c r="B64" s="285" t="n">
        <v>5</v>
      </c>
      <c r="C64" s="286" t="str">
        <f aca="false">IF(A64=0,"",INDEX(Mens_team_declarations,MATCH(A$59,Events_men,0),MATCH(A64,men_short_codes,0)))</f>
        <v/>
      </c>
      <c r="D64" s="286" t="str">
        <f aca="false">IF(A64=0,"",INDEX(Club_names,MATCH(A64,men_short_codes,0)))</f>
        <v/>
      </c>
      <c r="E64" s="287" t="n">
        <f aca="false">Results!M65</f>
        <v>0</v>
      </c>
      <c r="F64" s="288" t="n">
        <v>2</v>
      </c>
      <c r="H64" s="271" t="str">
        <f aca="false">IF($A64="","",IF($A64=H$11,$F64,""))</f>
        <v/>
      </c>
      <c r="I64" s="271" t="str">
        <f aca="false">IF($A64="","",IF($A64=I$11,$F64,""))</f>
        <v/>
      </c>
      <c r="J64" s="271" t="str">
        <f aca="false">IF($A64="","",IF($A64=J$11,$F64,""))</f>
        <v/>
      </c>
      <c r="K64" s="271" t="str">
        <f aca="false">IF($A64="","",IF($A64=K$11,$F64,""))</f>
        <v/>
      </c>
      <c r="L64" s="271" t="str">
        <f aca="false">IF($A64="","",IF($A64=L$11,$F64,""))</f>
        <v/>
      </c>
      <c r="M64" s="271" t="str">
        <f aca="false">IF($A64="","",IF($A64=M$11,$F64,""))</f>
        <v/>
      </c>
      <c r="N64" s="271" t="str">
        <f aca="false">IF($A64="","",IF($A64=N$11,$F64,""))</f>
        <v/>
      </c>
    </row>
    <row r="65" customFormat="false" ht="14.65" hidden="false" customHeight="true" outlineLevel="0" collapsed="false">
      <c r="A65" s="284" t="n">
        <f aca="false">Results!L66</f>
        <v>0</v>
      </c>
      <c r="B65" s="285" t="n">
        <v>6</v>
      </c>
      <c r="C65" s="286" t="str">
        <f aca="false">IF(A65=0,"",INDEX(Mens_team_declarations,MATCH(A$59,Events_men,0),MATCH(A65,men_short_codes,0)))</f>
        <v/>
      </c>
      <c r="D65" s="286" t="str">
        <f aca="false">IF(A65=0,"",INDEX(Club_names,MATCH(A65,men_short_codes,0)))</f>
        <v/>
      </c>
      <c r="E65" s="287" t="n">
        <f aca="false">Results!M66</f>
        <v>0</v>
      </c>
      <c r="F65" s="288" t="n">
        <v>1</v>
      </c>
      <c r="H65" s="271" t="str">
        <f aca="false">IF($A65="","",IF($A65=H$11,$F65,""))</f>
        <v/>
      </c>
      <c r="I65" s="271" t="str">
        <f aca="false">IF($A65="","",IF($A65=I$11,$F65,""))</f>
        <v/>
      </c>
      <c r="J65" s="271" t="str">
        <f aca="false">IF($A65="","",IF($A65=J$11,$F65,""))</f>
        <v/>
      </c>
      <c r="K65" s="271" t="str">
        <f aca="false">IF($A65="","",IF($A65=K$11,$F65,""))</f>
        <v/>
      </c>
      <c r="L65" s="271" t="str">
        <f aca="false">IF($A65="","",IF($A65=L$11,$F65,""))</f>
        <v/>
      </c>
      <c r="M65" s="271" t="str">
        <f aca="false">IF($A65="","",IF($A65=M$11,$F65,""))</f>
        <v/>
      </c>
      <c r="N65" s="271" t="str">
        <f aca="false">IF($A65="","",IF($A65=N$11,$F65,""))</f>
        <v/>
      </c>
    </row>
    <row r="66" customFormat="false" ht="14.65" hidden="false" customHeight="true" outlineLevel="0" collapsed="false">
      <c r="A66" s="263" t="str">
        <f aca="false">Results!A11</f>
        <v>Shot Putt</v>
      </c>
      <c r="C66" s="283" t="str">
        <f aca="false">CONCATENATE("Mens ",P66)</f>
        <v>Mens Shot Putt 35+</v>
      </c>
      <c r="D66" s="290"/>
      <c r="P66" s="0" t="str">
        <f aca="false">CONCATENATE(A66," 35+")</f>
        <v>Shot Putt 35+</v>
      </c>
    </row>
    <row r="67" customFormat="false" ht="14.65" hidden="false" customHeight="true" outlineLevel="0" collapsed="false">
      <c r="A67" s="284" t="str">
        <f aca="false">Results!D12</f>
        <v>E</v>
      </c>
      <c r="B67" s="285" t="n">
        <v>1</v>
      </c>
      <c r="C67" s="286" t="str">
        <f aca="false">IF(A67=0,"",INDEX(Mens_team_declarations,MATCH(A$66,Events_men,0),MATCH(A67,men_short_codes,0)))</f>
        <v>Ben Anderson</v>
      </c>
      <c r="D67" s="286" t="str">
        <f aca="false">IF(A67=0,"",INDEX(Club_names,MATCH(A67,men_short_codes,0)))</f>
        <v>Eastbourne &amp; Hailsham</v>
      </c>
      <c r="E67" s="287" t="n">
        <f aca="false">Results!E12</f>
        <v>7.73</v>
      </c>
      <c r="F67" s="288" t="n">
        <v>6</v>
      </c>
      <c r="H67" s="271" t="str">
        <f aca="false">IF($A67="","",IF(LEFT($A67,1)=H$9,$F67,""))</f>
        <v/>
      </c>
      <c r="I67" s="271" t="str">
        <f aca="false">IF($A67="","",IF(LEFT($A67,1)=I$9,$F67,""))</f>
        <v/>
      </c>
      <c r="J67" s="271" t="str">
        <f aca="false">IF($A67="","",IF(LEFT($A67,1)=J$9,$F67,""))</f>
        <v/>
      </c>
      <c r="K67" s="271" t="n">
        <f aca="false">IF($A67="","",IF(LEFT($A67,1)=K$9,$F67,""))</f>
        <v>6</v>
      </c>
      <c r="L67" s="271" t="str">
        <f aca="false">IF($A67="","",IF(LEFT($A67,1)=L$9,$F67,""))</f>
        <v/>
      </c>
      <c r="M67" s="271" t="str">
        <f aca="false">IF($A67="","",IF(LEFT($A67,1)=M$9,$F67,""))</f>
        <v/>
      </c>
      <c r="N67" s="271" t="str">
        <f aca="false">IF($A67="","",IF(LEFT($A67,1)=N$9,$F67,""))</f>
        <v/>
      </c>
    </row>
    <row r="68" customFormat="false" ht="14.65" hidden="false" customHeight="true" outlineLevel="0" collapsed="false">
      <c r="A68" s="284" t="n">
        <f aca="false">Results!D13</f>
        <v>0</v>
      </c>
      <c r="B68" s="285" t="n">
        <v>2</v>
      </c>
      <c r="C68" s="286" t="str">
        <f aca="false">IF(A68=0,"",INDEX(Mens_team_declarations,MATCH(A$66,Events_men,0),MATCH(A68,men_short_codes,0)))</f>
        <v/>
      </c>
      <c r="D68" s="286" t="str">
        <f aca="false">IF(A68=0,"",INDEX(Club_names,MATCH(A68,men_short_codes,0)))</f>
        <v/>
      </c>
      <c r="E68" s="287" t="n">
        <f aca="false">Results!E13</f>
        <v>0</v>
      </c>
      <c r="F68" s="288" t="n">
        <v>5</v>
      </c>
      <c r="H68" s="271" t="str">
        <f aca="false">IF($A68="","",IF(LEFT($A68,1)=H$9,$F68,""))</f>
        <v/>
      </c>
      <c r="I68" s="271" t="str">
        <f aca="false">IF($A68="","",IF(LEFT($A68,1)=I$9,$F68,""))</f>
        <v/>
      </c>
      <c r="J68" s="271" t="str">
        <f aca="false">IF($A68="","",IF(LEFT($A68,1)=J$9,$F68,""))</f>
        <v/>
      </c>
      <c r="K68" s="271" t="str">
        <f aca="false">IF($A68="","",IF(LEFT($A68,1)=K$9,$F68,""))</f>
        <v/>
      </c>
      <c r="L68" s="271" t="str">
        <f aca="false">IF($A68="","",IF(LEFT($A68,1)=L$9,$F68,""))</f>
        <v/>
      </c>
      <c r="M68" s="271" t="str">
        <f aca="false">IF($A68="","",IF(LEFT($A68,1)=M$9,$F68,""))</f>
        <v/>
      </c>
      <c r="N68" s="271" t="str">
        <f aca="false">IF($A68="","",IF(LEFT($A68,1)=N$9,$F68,""))</f>
        <v/>
      </c>
    </row>
    <row r="69" customFormat="false" ht="14.65" hidden="false" customHeight="true" outlineLevel="0" collapsed="false">
      <c r="A69" s="284" t="n">
        <f aca="false">Results!D14</f>
        <v>0</v>
      </c>
      <c r="B69" s="285" t="n">
        <v>3</v>
      </c>
      <c r="C69" s="286" t="str">
        <f aca="false">IF(A69=0,"",INDEX(Mens_team_declarations,MATCH(A$66,Events_men,0),MATCH(A69,men_short_codes,0)))</f>
        <v/>
      </c>
      <c r="D69" s="286" t="str">
        <f aca="false">IF(A69=0,"",INDEX(Club_names,MATCH(A69,men_short_codes,0)))</f>
        <v/>
      </c>
      <c r="E69" s="287" t="n">
        <f aca="false">Results!E14</f>
        <v>0</v>
      </c>
      <c r="F69" s="288" t="n">
        <v>4</v>
      </c>
      <c r="H69" s="271" t="str">
        <f aca="false">IF($A69="","",IF(LEFT($A69,1)=H$9,$F69,""))</f>
        <v/>
      </c>
      <c r="I69" s="271" t="str">
        <f aca="false">IF($A69="","",IF(LEFT($A69,1)=I$9,$F69,""))</f>
        <v/>
      </c>
      <c r="J69" s="271" t="str">
        <f aca="false">IF($A69="","",IF(LEFT($A69,1)=J$9,$F69,""))</f>
        <v/>
      </c>
      <c r="K69" s="271" t="str">
        <f aca="false">IF($A69="","",IF(LEFT($A69,1)=K$9,$F69,""))</f>
        <v/>
      </c>
      <c r="L69" s="271" t="str">
        <f aca="false">IF($A69="","",IF(LEFT($A69,1)=L$9,$F69,""))</f>
        <v/>
      </c>
      <c r="M69" s="271" t="str">
        <f aca="false">IF($A69="","",IF(LEFT($A69,1)=M$9,$F69,""))</f>
        <v/>
      </c>
      <c r="N69" s="271" t="str">
        <f aca="false">IF($A69="","",IF(LEFT($A69,1)=N$9,$F69,""))</f>
        <v/>
      </c>
    </row>
    <row r="70" customFormat="false" ht="14.65" hidden="false" customHeight="true" outlineLevel="0" collapsed="false">
      <c r="A70" s="284" t="n">
        <f aca="false">Results!D15</f>
        <v>0</v>
      </c>
      <c r="B70" s="285" t="n">
        <v>4</v>
      </c>
      <c r="C70" s="286" t="str">
        <f aca="false">IF(A70=0,"",INDEX(Mens_team_declarations,MATCH(A$66,Events_men,0),MATCH(A70,men_short_codes,0)))</f>
        <v/>
      </c>
      <c r="D70" s="286" t="str">
        <f aca="false">IF(A70=0,"",INDEX(Club_names,MATCH(A70,men_short_codes,0)))</f>
        <v/>
      </c>
      <c r="E70" s="287" t="n">
        <f aca="false">Results!E15</f>
        <v>0</v>
      </c>
      <c r="F70" s="288" t="n">
        <v>3</v>
      </c>
      <c r="H70" s="271" t="str">
        <f aca="false">IF($A70="","",IF(LEFT($A70,1)=H$9,$F70,""))</f>
        <v/>
      </c>
      <c r="I70" s="271" t="str">
        <f aca="false">IF($A70="","",IF(LEFT($A70,1)=I$9,$F70,""))</f>
        <v/>
      </c>
      <c r="J70" s="271" t="str">
        <f aca="false">IF($A70="","",IF(LEFT($A70,1)=J$9,$F70,""))</f>
        <v/>
      </c>
      <c r="K70" s="271" t="str">
        <f aca="false">IF($A70="","",IF(LEFT($A70,1)=K$9,$F70,""))</f>
        <v/>
      </c>
      <c r="L70" s="271" t="str">
        <f aca="false">IF($A70="","",IF(LEFT($A70,1)=L$9,$F70,""))</f>
        <v/>
      </c>
      <c r="M70" s="271" t="str">
        <f aca="false">IF($A70="","",IF(LEFT($A70,1)=M$9,$F70,""))</f>
        <v/>
      </c>
      <c r="N70" s="271" t="str">
        <f aca="false">IF($A70="","",IF(LEFT($A70,1)=N$9,$F70,""))</f>
        <v/>
      </c>
    </row>
    <row r="71" customFormat="false" ht="14.65" hidden="false" customHeight="true" outlineLevel="0" collapsed="false">
      <c r="A71" s="284" t="n">
        <f aca="false">Results!D16</f>
        <v>0</v>
      </c>
      <c r="B71" s="285" t="n">
        <v>5</v>
      </c>
      <c r="C71" s="286" t="str">
        <f aca="false">IF(A71=0,"",INDEX(Mens_team_declarations,MATCH(A$66,Events_men,0),MATCH(A71,men_short_codes,0)))</f>
        <v/>
      </c>
      <c r="D71" s="286" t="str">
        <f aca="false">IF(A71=0,"",INDEX(Club_names,MATCH(A71,men_short_codes,0)))</f>
        <v/>
      </c>
      <c r="E71" s="287" t="n">
        <f aca="false">Results!E16</f>
        <v>0</v>
      </c>
      <c r="F71" s="288" t="n">
        <v>2</v>
      </c>
      <c r="H71" s="271" t="str">
        <f aca="false">IF($A71="","",IF(LEFT($A71,1)=H$9,$F71,""))</f>
        <v/>
      </c>
      <c r="I71" s="271" t="str">
        <f aca="false">IF($A71="","",IF(LEFT($A71,1)=I$9,$F71,""))</f>
        <v/>
      </c>
      <c r="J71" s="271" t="str">
        <f aca="false">IF($A71="","",IF(LEFT($A71,1)=J$9,$F71,""))</f>
        <v/>
      </c>
      <c r="K71" s="271" t="str">
        <f aca="false">IF($A71="","",IF(LEFT($A71,1)=K$9,$F71,""))</f>
        <v/>
      </c>
      <c r="L71" s="271" t="str">
        <f aca="false">IF($A71="","",IF(LEFT($A71,1)=L$9,$F71,""))</f>
        <v/>
      </c>
      <c r="M71" s="271" t="str">
        <f aca="false">IF($A71="","",IF(LEFT($A71,1)=M$9,$F71,""))</f>
        <v/>
      </c>
      <c r="N71" s="271" t="str">
        <f aca="false">IF($A71="","",IF(LEFT($A71,1)=N$9,$F71,""))</f>
        <v/>
      </c>
    </row>
    <row r="72" customFormat="false" ht="14.65" hidden="false" customHeight="true" outlineLevel="0" collapsed="false">
      <c r="A72" s="284" t="n">
        <f aca="false">Results!D17</f>
        <v>0</v>
      </c>
      <c r="B72" s="285" t="n">
        <v>6</v>
      </c>
      <c r="C72" s="286" t="str">
        <f aca="false">IF(A72=0,"",INDEX(Mens_team_declarations,MATCH(A$66,Events_men,0),MATCH(A72,men_short_codes,0)))</f>
        <v/>
      </c>
      <c r="D72" s="286" t="str">
        <f aca="false">IF(A72=0,"",INDEX(Club_names,MATCH(A72,men_short_codes,0)))</f>
        <v/>
      </c>
      <c r="E72" s="287" t="n">
        <f aca="false">Results!E17</f>
        <v>0</v>
      </c>
      <c r="F72" s="288" t="n">
        <v>1</v>
      </c>
      <c r="H72" s="271" t="str">
        <f aca="false">IF($A72="","",IF(LEFT($A72,1)=H$9,$F72,""))</f>
        <v/>
      </c>
      <c r="I72" s="271" t="str">
        <f aca="false">IF($A72="","",IF(LEFT($A72,1)=I$9,$F72,""))</f>
        <v/>
      </c>
      <c r="J72" s="271" t="str">
        <f aca="false">IF($A72="","",IF(LEFT($A72,1)=J$9,$F72,""))</f>
        <v/>
      </c>
      <c r="K72" s="271" t="str">
        <f aca="false">IF($A72="","",IF(LEFT($A72,1)=K$9,$F72,""))</f>
        <v/>
      </c>
      <c r="L72" s="271" t="str">
        <f aca="false">IF($A72="","",IF(LEFT($A72,1)=L$9,$F72,""))</f>
        <v/>
      </c>
      <c r="M72" s="271" t="str">
        <f aca="false">IF($A72="","",IF(LEFT($A72,1)=M$9,$F72,""))</f>
        <v/>
      </c>
      <c r="N72" s="271" t="str">
        <f aca="false">IF($A72="","",IF(LEFT($A72,1)=N$9,$F72,""))</f>
        <v/>
      </c>
    </row>
    <row r="73" customFormat="false" ht="14.65" hidden="false" customHeight="true" outlineLevel="0" collapsed="false">
      <c r="A73" s="263" t="str">
        <f aca="false">Results!I11</f>
        <v>Shot Putt</v>
      </c>
      <c r="C73" s="283" t="str">
        <f aca="false">CONCATENATE("Mens ",P73)</f>
        <v>Mens Shot Putt 50+</v>
      </c>
      <c r="D73" s="290"/>
      <c r="P73" s="0" t="str">
        <f aca="false">CONCATENATE(A73," 50+")</f>
        <v>Shot Putt 50+</v>
      </c>
    </row>
    <row r="74" customFormat="false" ht="14.65" hidden="false" customHeight="true" outlineLevel="0" collapsed="false">
      <c r="A74" s="284" t="n">
        <f aca="false">Results!L12</f>
        <v>11</v>
      </c>
      <c r="B74" s="285" t="n">
        <v>1</v>
      </c>
      <c r="C74" s="286" t="str">
        <f aca="false">IF(A74=0,"",INDEX(Mens_team_declarations,MATCH(A$73,Events_men,0),MATCH(A74,men_short_codes,0)))</f>
        <v>Kevin Baker</v>
      </c>
      <c r="D74" s="286" t="str">
        <f aca="false">IF(A74=0,"",INDEX(Club_names,MATCH(A74,men_short_codes,0)))</f>
        <v>Brighton &amp; Hove AC</v>
      </c>
      <c r="E74" s="287" t="n">
        <f aca="false">Results!M12</f>
        <v>9.47</v>
      </c>
      <c r="F74" s="288" t="n">
        <v>6</v>
      </c>
      <c r="H74" s="271" t="str">
        <f aca="false">IF($A74="","",IF($A74=H$11,$F74,""))</f>
        <v/>
      </c>
      <c r="I74" s="271" t="n">
        <f aca="false">IF($A74="","",IF($A74=I$11,$F74,""))</f>
        <v>6</v>
      </c>
      <c r="J74" s="271" t="str">
        <f aca="false">IF($A74="","",IF($A74=J$11,$F74,""))</f>
        <v/>
      </c>
      <c r="K74" s="271" t="str">
        <f aca="false">IF($A74="","",IF($A74=K$11,$F74,""))</f>
        <v/>
      </c>
      <c r="L74" s="271" t="str">
        <f aca="false">IF($A74="","",IF($A74=L$11,$F74,""))</f>
        <v/>
      </c>
      <c r="M74" s="271" t="str">
        <f aca="false">IF($A74="","",IF($A74=M$11,$F74,""))</f>
        <v/>
      </c>
      <c r="N74" s="271" t="str">
        <f aca="false">IF($A74="","",IF($A74=N$11,$F74,""))</f>
        <v/>
      </c>
    </row>
    <row r="75" customFormat="false" ht="14.65" hidden="false" customHeight="true" outlineLevel="0" collapsed="false">
      <c r="A75" s="284" t="n">
        <f aca="false">Results!L13</f>
        <v>17</v>
      </c>
      <c r="B75" s="285" t="n">
        <v>2</v>
      </c>
      <c r="C75" s="286" t="str">
        <f aca="false">IF(A75=0,"",INDEX(Mens_team_declarations,MATCH(A$73,Events_men,0),MATCH(A75,men_short_codes,0)))</f>
        <v>Ian Tomkins</v>
      </c>
      <c r="D75" s="286" t="str">
        <f aca="false">IF(A75=0,"",INDEX(Club_names,MATCH(A75,men_short_codes,0)))</f>
        <v>Haywards Heath &amp; Lewes</v>
      </c>
      <c r="E75" s="287" t="n">
        <f aca="false">Results!M13</f>
        <v>8.42</v>
      </c>
      <c r="F75" s="288" t="n">
        <v>5</v>
      </c>
      <c r="H75" s="271" t="str">
        <f aca="false">IF($A75="","",IF($A75=H$11,$F75,""))</f>
        <v/>
      </c>
      <c r="I75" s="271" t="str">
        <f aca="false">IF($A75="","",IF($A75=I$11,$F75,""))</f>
        <v/>
      </c>
      <c r="J75" s="271" t="str">
        <f aca="false">IF($A75="","",IF($A75=J$11,$F75,""))</f>
        <v/>
      </c>
      <c r="K75" s="271" t="str">
        <f aca="false">IF($A75="","",IF($A75=K$11,$F75,""))</f>
        <v/>
      </c>
      <c r="L75" s="271" t="str">
        <f aca="false">IF($A75="","",IF($A75=L$11,$F75,""))</f>
        <v/>
      </c>
      <c r="M75" s="271" t="n">
        <f aca="false">IF($A75="","",IF($A75=M$11,$F75,""))</f>
        <v>5</v>
      </c>
      <c r="N75" s="271" t="str">
        <f aca="false">IF($A75="","",IF($A75=N$11,$F75,""))</f>
        <v/>
      </c>
    </row>
    <row r="76" customFormat="false" ht="14.65" hidden="false" customHeight="true" outlineLevel="0" collapsed="false">
      <c r="A76" s="284" t="n">
        <f aca="false">Results!L14</f>
        <v>16</v>
      </c>
      <c r="B76" s="285" t="n">
        <v>3</v>
      </c>
      <c r="C76" s="286" t="str">
        <f aca="false">IF(A76=0,"",INDEX(Mens_team_declarations,MATCH(A$73,Events_men,0),MATCH(A76,men_short_codes,0)))</f>
        <v>Wayne Martin</v>
      </c>
      <c r="D76" s="286" t="str">
        <f aca="false">IF(A76=0,"",INDEX(Club_names,MATCH(A76,men_short_codes,0)))</f>
        <v>Hastings AC</v>
      </c>
      <c r="E76" s="287" t="n">
        <f aca="false">Results!M14</f>
        <v>7.97</v>
      </c>
      <c r="F76" s="288" t="n">
        <v>4</v>
      </c>
      <c r="H76" s="271" t="str">
        <f aca="false">IF($A76="","",IF($A76=H$11,$F76,""))</f>
        <v/>
      </c>
      <c r="I76" s="271" t="str">
        <f aca="false">IF($A76="","",IF($A76=I$11,$F76,""))</f>
        <v/>
      </c>
      <c r="J76" s="271" t="str">
        <f aca="false">IF($A76="","",IF($A76=J$11,$F76,""))</f>
        <v/>
      </c>
      <c r="K76" s="271" t="str">
        <f aca="false">IF($A76="","",IF($A76=K$11,$F76,""))</f>
        <v/>
      </c>
      <c r="L76" s="271" t="n">
        <f aca="false">IF($A76="","",IF($A76=L$11,$F76,""))</f>
        <v>4</v>
      </c>
      <c r="M76" s="271" t="str">
        <f aca="false">IF($A76="","",IF($A76=M$11,$F76,""))</f>
        <v/>
      </c>
      <c r="N76" s="271" t="str">
        <f aca="false">IF($A76="","",IF($A76=N$11,$F76,""))</f>
        <v/>
      </c>
    </row>
    <row r="77" customFormat="false" ht="14.65" hidden="false" customHeight="true" outlineLevel="0" collapsed="false">
      <c r="A77" s="284" t="n">
        <f aca="false">Results!L15</f>
        <v>0</v>
      </c>
      <c r="B77" s="285" t="n">
        <v>4</v>
      </c>
      <c r="C77" s="286" t="str">
        <f aca="false">IF(A77=0,"",INDEX(Mens_team_declarations,MATCH(A$73,Events_men,0),MATCH(A77,men_short_codes,0)))</f>
        <v/>
      </c>
      <c r="D77" s="286" t="str">
        <f aca="false">IF(A77=0,"",INDEX(Club_names,MATCH(A77,men_short_codes,0)))</f>
        <v/>
      </c>
      <c r="E77" s="287" t="n">
        <f aca="false">Results!M15</f>
        <v>0</v>
      </c>
      <c r="F77" s="288" t="n">
        <v>3</v>
      </c>
      <c r="H77" s="271" t="str">
        <f aca="false">IF($A77="","",IF($A77=H$11,$F77,""))</f>
        <v/>
      </c>
      <c r="I77" s="271" t="str">
        <f aca="false">IF($A77="","",IF($A77=I$11,$F77,""))</f>
        <v/>
      </c>
      <c r="J77" s="271" t="str">
        <f aca="false">IF($A77="","",IF($A77=J$11,$F77,""))</f>
        <v/>
      </c>
      <c r="K77" s="271" t="str">
        <f aca="false">IF($A77="","",IF($A77=K$11,$F77,""))</f>
        <v/>
      </c>
      <c r="L77" s="271" t="str">
        <f aca="false">IF($A77="","",IF($A77=L$11,$F77,""))</f>
        <v/>
      </c>
      <c r="M77" s="271" t="str">
        <f aca="false">IF($A77="","",IF($A77=M$11,$F77,""))</f>
        <v/>
      </c>
      <c r="N77" s="271" t="str">
        <f aca="false">IF($A77="","",IF($A77=N$11,$F77,""))</f>
        <v/>
      </c>
    </row>
    <row r="78" customFormat="false" ht="14.65" hidden="false" customHeight="true" outlineLevel="0" collapsed="false">
      <c r="A78" s="284" t="n">
        <f aca="false">Results!L16</f>
        <v>0</v>
      </c>
      <c r="B78" s="285" t="n">
        <v>5</v>
      </c>
      <c r="C78" s="286" t="str">
        <f aca="false">IF(A78=0,"",INDEX(Mens_team_declarations,MATCH(A$73,Events_men,0),MATCH(A78,men_short_codes,0)))</f>
        <v/>
      </c>
      <c r="D78" s="286" t="str">
        <f aca="false">IF(A78=0,"",INDEX(Club_names,MATCH(A78,men_short_codes,0)))</f>
        <v/>
      </c>
      <c r="E78" s="287" t="n">
        <f aca="false">Results!M16</f>
        <v>0</v>
      </c>
      <c r="F78" s="288" t="n">
        <v>2</v>
      </c>
      <c r="H78" s="271" t="str">
        <f aca="false">IF($A78="","",IF($A78=H$11,$F78,""))</f>
        <v/>
      </c>
      <c r="I78" s="271" t="str">
        <f aca="false">IF($A78="","",IF($A78=I$11,$F78,""))</f>
        <v/>
      </c>
      <c r="J78" s="271" t="str">
        <f aca="false">IF($A78="","",IF($A78=J$11,$F78,""))</f>
        <v/>
      </c>
      <c r="K78" s="271" t="str">
        <f aca="false">IF($A78="","",IF($A78=K$11,$F78,""))</f>
        <v/>
      </c>
      <c r="L78" s="271" t="str">
        <f aca="false">IF($A78="","",IF($A78=L$11,$F78,""))</f>
        <v/>
      </c>
      <c r="M78" s="271" t="str">
        <f aca="false">IF($A78="","",IF($A78=M$11,$F78,""))</f>
        <v/>
      </c>
      <c r="N78" s="271" t="str">
        <f aca="false">IF($A78="","",IF($A78=N$11,$F78,""))</f>
        <v/>
      </c>
    </row>
    <row r="79" customFormat="false" ht="14.65" hidden="false" customHeight="true" outlineLevel="0" collapsed="false">
      <c r="A79" s="284" t="n">
        <f aca="false">Results!L17</f>
        <v>0</v>
      </c>
      <c r="B79" s="285" t="n">
        <v>6</v>
      </c>
      <c r="C79" s="286" t="str">
        <f aca="false">IF(A79=0,"",INDEX(Mens_team_declarations,MATCH(A$73,Events_men,0),MATCH(A79,men_short_codes,0)))</f>
        <v/>
      </c>
      <c r="D79" s="286" t="str">
        <f aca="false">IF(A79=0,"",INDEX(Club_names,MATCH(A79,men_short_codes,0)))</f>
        <v/>
      </c>
      <c r="E79" s="287" t="n">
        <f aca="false">Results!M17</f>
        <v>0</v>
      </c>
      <c r="F79" s="288" t="n">
        <v>1</v>
      </c>
      <c r="H79" s="271" t="str">
        <f aca="false">IF($A79="","",IF($A79=H$11,$F79,""))</f>
        <v/>
      </c>
      <c r="I79" s="271" t="str">
        <f aca="false">IF($A79="","",IF($A79=I$11,$F79,""))</f>
        <v/>
      </c>
      <c r="J79" s="271" t="str">
        <f aca="false">IF($A79="","",IF($A79=J$11,$F79,""))</f>
        <v/>
      </c>
      <c r="K79" s="271" t="str">
        <f aca="false">IF($A79="","",IF($A79=K$11,$F79,""))</f>
        <v/>
      </c>
      <c r="L79" s="271" t="str">
        <f aca="false">IF($A79="","",IF($A79=L$11,$F79,""))</f>
        <v/>
      </c>
      <c r="M79" s="271" t="str">
        <f aca="false">IF($A79="","",IF($A79=M$11,$F79,""))</f>
        <v/>
      </c>
      <c r="N79" s="271" t="str">
        <f aca="false">IF($A79="","",IF($A79=N$11,$F79,""))</f>
        <v/>
      </c>
    </row>
    <row r="80" customFormat="false" ht="14.65" hidden="false" customHeight="true" outlineLevel="0" collapsed="false">
      <c r="A80" s="263" t="str">
        <f aca="false">Results!P11</f>
        <v>5000m</v>
      </c>
      <c r="C80" s="283" t="str">
        <f aca="false">CONCATENATE("Mens ",P80)</f>
        <v>Mens 5000m 60+</v>
      </c>
      <c r="D80" s="290"/>
      <c r="P80" s="0" t="str">
        <f aca="false">CONCATENATE(A80," 60+")</f>
        <v>5000m 60+</v>
      </c>
    </row>
    <row r="81" customFormat="false" ht="14.65" hidden="false" customHeight="true" outlineLevel="0" collapsed="false">
      <c r="A81" s="284" t="n">
        <f aca="false">Results!S12</f>
        <v>7</v>
      </c>
      <c r="B81" s="285" t="n">
        <v>1</v>
      </c>
      <c r="C81" s="286" t="str">
        <f aca="false">IF(A81=0,"",INDEX(Mens_team_declarations,MATCH(A$80,Events_men,0),MATCH(A81,men_short_codes,0)))</f>
        <v>Tim Hicks</v>
      </c>
      <c r="D81" s="286" t="str">
        <f aca="false">IF(A81=0,"",INDEX(Club_names,MATCH(A81,men_short_codes,0)))</f>
        <v>Haywards Heath &amp; Lewes</v>
      </c>
      <c r="E81" s="287" t="str">
        <f aca="false">Results!T12</f>
        <v>21:05.5</v>
      </c>
      <c r="F81" s="288" t="n">
        <v>6</v>
      </c>
      <c r="H81" s="271" t="str">
        <f aca="false">IF($A81="","",IF($A81=H$12,$F81,""))</f>
        <v/>
      </c>
      <c r="I81" s="271" t="str">
        <f aca="false">IF($A81="","",IF($A81=I$12,$F81,""))</f>
        <v/>
      </c>
      <c r="J81" s="271" t="str">
        <f aca="false">IF($A81="","",IF($A81=J$12,$F81,""))</f>
        <v/>
      </c>
      <c r="K81" s="271" t="str">
        <f aca="false">IF($A81="","",IF($A81=K$12,$F81,""))</f>
        <v/>
      </c>
      <c r="L81" s="271" t="str">
        <f aca="false">IF($A81="","",IF($A81=L$12,$F81,""))</f>
        <v/>
      </c>
      <c r="M81" s="271" t="n">
        <f aca="false">IF($A81="","",IF($A81=M$12,$F81,""))</f>
        <v>6</v>
      </c>
      <c r="N81" s="271" t="str">
        <f aca="false">IF($A81="","",IF($A81=N$12,$F81,""))</f>
        <v/>
      </c>
    </row>
    <row r="82" customFormat="false" ht="14.65" hidden="false" customHeight="true" outlineLevel="0" collapsed="false">
      <c r="A82" s="284" t="n">
        <f aca="false">Results!S13</f>
        <v>8</v>
      </c>
      <c r="B82" s="285" t="n">
        <v>2</v>
      </c>
      <c r="C82" s="286" t="str">
        <f aca="false">IF(A82=0,"",INDEX(Mens_team_declarations,MATCH(A$80,Events_men,0),MATCH(A82,men_short_codes,0)))</f>
        <v>David Kemp</v>
      </c>
      <c r="D82" s="286" t="str">
        <f aca="false">IF(A82=0,"",INDEX(Club_names,MATCH(A82,men_short_codes,0)))</f>
        <v>Arena 80</v>
      </c>
      <c r="E82" s="287" t="str">
        <f aca="false">Results!T13</f>
        <v>22:04.4</v>
      </c>
      <c r="F82" s="288" t="n">
        <v>5</v>
      </c>
      <c r="H82" s="271" t="n">
        <f aca="false">IF($A82="","",IF($A82=H$12,$F82,""))</f>
        <v>5</v>
      </c>
      <c r="I82" s="271" t="str">
        <f aca="false">IF($A82="","",IF($A82=I$12,$F82,""))</f>
        <v/>
      </c>
      <c r="J82" s="271" t="str">
        <f aca="false">IF($A82="","",IF($A82=J$12,$F82,""))</f>
        <v/>
      </c>
      <c r="K82" s="271" t="str">
        <f aca="false">IF($A82="","",IF($A82=K$12,$F82,""))</f>
        <v/>
      </c>
      <c r="L82" s="271" t="str">
        <f aca="false">IF($A82="","",IF($A82=L$12,$F82,""))</f>
        <v/>
      </c>
      <c r="M82" s="271" t="str">
        <f aca="false">IF($A82="","",IF($A82=M$12,$F82,""))</f>
        <v/>
      </c>
      <c r="N82" s="271" t="str">
        <f aca="false">IF($A82="","",IF($A82=N$12,$F82,""))</f>
        <v/>
      </c>
    </row>
    <row r="83" customFormat="false" ht="14.65" hidden="false" customHeight="true" outlineLevel="0" collapsed="false">
      <c r="A83" s="284" t="n">
        <f aca="false">Results!S14</f>
        <v>4</v>
      </c>
      <c r="B83" s="285" t="n">
        <v>3</v>
      </c>
      <c r="C83" s="286" t="n">
        <f aca="false">IF(A83=0,"",INDEX(Mens_team_declarations,MATCH(A$80,Events_men,0),MATCH(A83,men_short_codes,0)))</f>
        <v>0</v>
      </c>
      <c r="D83" s="286" t="str">
        <f aca="false">IF(A83=0,"",INDEX(Club_names,MATCH(A83,men_short_codes,0)))</f>
        <v>Eastbourne &amp; Hailsham</v>
      </c>
      <c r="E83" s="287" t="str">
        <f aca="false">Results!T14</f>
        <v>22:39.8</v>
      </c>
      <c r="F83" s="288" t="n">
        <v>4</v>
      </c>
      <c r="H83" s="271" t="str">
        <f aca="false">IF($A83="","",IF($A83=H$12,$F83,""))</f>
        <v/>
      </c>
      <c r="I83" s="271" t="str">
        <f aca="false">IF($A83="","",IF($A83=I$12,$F83,""))</f>
        <v/>
      </c>
      <c r="J83" s="271" t="str">
        <f aca="false">IF($A83="","",IF($A83=J$12,$F83,""))</f>
        <v/>
      </c>
      <c r="K83" s="271" t="n">
        <f aca="false">IF($A83="","",IF($A83=K$12,$F83,""))</f>
        <v>4</v>
      </c>
      <c r="L83" s="271" t="str">
        <f aca="false">IF($A83="","",IF($A83=L$12,$F83,""))</f>
        <v/>
      </c>
      <c r="M83" s="271" t="str">
        <f aca="false">IF($A83="","",IF($A83=M$12,$F83,""))</f>
        <v/>
      </c>
      <c r="N83" s="271" t="str">
        <f aca="false">IF($A83="","",IF($A83=N$12,$F83,""))</f>
        <v/>
      </c>
    </row>
    <row r="84" customFormat="false" ht="14.65" hidden="false" customHeight="true" outlineLevel="0" collapsed="false">
      <c r="A84" s="284" t="n">
        <f aca="false">Results!S15</f>
        <v>0</v>
      </c>
      <c r="B84" s="285" t="n">
        <v>4</v>
      </c>
      <c r="C84" s="286" t="str">
        <f aca="false">IF(A84=0,"",INDEX(Mens_team_declarations,MATCH(A$80,Events_men,0),MATCH(A84,men_short_codes,0)))</f>
        <v/>
      </c>
      <c r="D84" s="286" t="str">
        <f aca="false">IF(A84=0,"",INDEX(Club_names,MATCH(A84,men_short_codes,0)))</f>
        <v/>
      </c>
      <c r="E84" s="287" t="n">
        <f aca="false">Results!T15</f>
        <v>0</v>
      </c>
      <c r="F84" s="288" t="n">
        <v>3</v>
      </c>
      <c r="H84" s="271" t="str">
        <f aca="false">IF($A84="","",IF($A84=H$12,$F84,""))</f>
        <v/>
      </c>
      <c r="I84" s="271" t="str">
        <f aca="false">IF($A84="","",IF($A84=I$12,$F84,""))</f>
        <v/>
      </c>
      <c r="J84" s="271" t="str">
        <f aca="false">IF($A84="","",IF($A84=J$12,$F84,""))</f>
        <v/>
      </c>
      <c r="K84" s="271" t="str">
        <f aca="false">IF($A84="","",IF($A84=K$12,$F84,""))</f>
        <v/>
      </c>
      <c r="L84" s="271" t="str">
        <f aca="false">IF($A84="","",IF($A84=L$12,$F84,""))</f>
        <v/>
      </c>
      <c r="M84" s="271" t="str">
        <f aca="false">IF($A84="","",IF($A84=M$12,$F84,""))</f>
        <v/>
      </c>
      <c r="N84" s="271" t="str">
        <f aca="false">IF($A84="","",IF($A84=N$12,$F84,""))</f>
        <v/>
      </c>
    </row>
    <row r="85" customFormat="false" ht="14.65" hidden="false" customHeight="true" outlineLevel="0" collapsed="false">
      <c r="A85" s="284" t="n">
        <f aca="false">Results!S16</f>
        <v>0</v>
      </c>
      <c r="B85" s="285" t="n">
        <v>5</v>
      </c>
      <c r="C85" s="286" t="str">
        <f aca="false">IF(A85=0,"",INDEX(Mens_team_declarations,MATCH(A$80,Events_men,0),MATCH(A85,men_short_codes,0)))</f>
        <v/>
      </c>
      <c r="D85" s="286" t="str">
        <f aca="false">IF(A85=0,"",INDEX(Club_names,MATCH(A85,men_short_codes,0)))</f>
        <v/>
      </c>
      <c r="E85" s="287" t="n">
        <f aca="false">Results!T16</f>
        <v>0</v>
      </c>
      <c r="F85" s="288" t="n">
        <v>2</v>
      </c>
      <c r="H85" s="271" t="str">
        <f aca="false">IF($A85="","",IF($A85=H$12,$F85,""))</f>
        <v/>
      </c>
      <c r="I85" s="271" t="str">
        <f aca="false">IF($A85="","",IF($A85=I$12,$F85,""))</f>
        <v/>
      </c>
      <c r="J85" s="271" t="str">
        <f aca="false">IF($A85="","",IF($A85=J$12,$F85,""))</f>
        <v/>
      </c>
      <c r="K85" s="271" t="str">
        <f aca="false">IF($A85="","",IF($A85=K$12,$F85,""))</f>
        <v/>
      </c>
      <c r="L85" s="271" t="str">
        <f aca="false">IF($A85="","",IF($A85=L$12,$F85,""))</f>
        <v/>
      </c>
      <c r="M85" s="271" t="str">
        <f aca="false">IF($A85="","",IF($A85=M$12,$F85,""))</f>
        <v/>
      </c>
      <c r="N85" s="271" t="str">
        <f aca="false">IF($A85="","",IF($A85=N$12,$F85,""))</f>
        <v/>
      </c>
    </row>
    <row r="86" customFormat="false" ht="14.65" hidden="false" customHeight="true" outlineLevel="0" collapsed="false">
      <c r="A86" s="284" t="n">
        <f aca="false">Results!S17</f>
        <v>0</v>
      </c>
      <c r="B86" s="285" t="n">
        <v>6</v>
      </c>
      <c r="C86" s="286" t="str">
        <f aca="false">IF(A86=0,"",INDEX(Mens_team_declarations,MATCH(A$80,Events_men,0),MATCH(A86,men_short_codes,0)))</f>
        <v/>
      </c>
      <c r="D86" s="286" t="str">
        <f aca="false">IF(A86=0,"",INDEX(Club_names,MATCH(A86,men_short_codes,0)))</f>
        <v/>
      </c>
      <c r="E86" s="287" t="n">
        <f aca="false">Results!T17</f>
        <v>0</v>
      </c>
      <c r="F86" s="288" t="n">
        <v>1</v>
      </c>
      <c r="H86" s="271" t="str">
        <f aca="false">IF($A86="","",IF($A86=H$12,$F86,""))</f>
        <v/>
      </c>
      <c r="I86" s="271" t="str">
        <f aca="false">IF($A86="","",IF($A86=I$12,$F86,""))</f>
        <v/>
      </c>
      <c r="J86" s="271" t="str">
        <f aca="false">IF($A86="","",IF($A86=J$12,$F86,""))</f>
        <v/>
      </c>
      <c r="K86" s="271" t="str">
        <f aca="false">IF($A86="","",IF($A86=K$12,$F86,""))</f>
        <v/>
      </c>
      <c r="L86" s="271" t="str">
        <f aca="false">IF($A86="","",IF($A86=L$12,$F86,""))</f>
        <v/>
      </c>
      <c r="M86" s="271" t="str">
        <f aca="false">IF($A86="","",IF($A86=M$12,$F86,""))</f>
        <v/>
      </c>
      <c r="N86" s="271" t="str">
        <f aca="false">IF($A86="","",IF($A86=N$12,$F86,""))</f>
        <v/>
      </c>
    </row>
    <row r="87" customFormat="false" ht="14.65" hidden="false" customHeight="true" outlineLevel="0" collapsed="false">
      <c r="A87" s="263" t="str">
        <f aca="false">Results!A18</f>
        <v>5000m</v>
      </c>
      <c r="C87" s="283" t="str">
        <f aca="false">CONCATENATE("Mens ",P87)</f>
        <v>Mens 5000m A</v>
      </c>
      <c r="D87" s="290"/>
      <c r="P87" s="0" t="str">
        <f aca="false">CONCATENATE(A87," A")</f>
        <v>5000m A</v>
      </c>
    </row>
    <row r="88" customFormat="false" ht="14.65" hidden="false" customHeight="true" outlineLevel="0" collapsed="false">
      <c r="A88" s="284" t="str">
        <f aca="false">Results!D19</f>
        <v>M</v>
      </c>
      <c r="B88" s="285" t="n">
        <v>1</v>
      </c>
      <c r="C88" s="286" t="str">
        <f aca="false">IF(A88=0,"",INDEX(Mens_team_declarations,MATCH(A$87,Events_men,0),MATCH(A88,men_short_codes,0)))</f>
        <v>Jack Madden</v>
      </c>
      <c r="D88" s="286" t="str">
        <f aca="false">IF(A88=0,"",INDEX(Club_names,MATCH(A88,men_short_codes,0)))</f>
        <v>Hastings AC</v>
      </c>
      <c r="E88" s="291" t="n">
        <f aca="false">Results!E19</f>
        <v>0.0114594907407407</v>
      </c>
      <c r="F88" s="288" t="n">
        <v>6</v>
      </c>
      <c r="H88" s="271" t="str">
        <f aca="false">IF($A88="","",IF(LEFT($A88,1)=H$9,$F88,""))</f>
        <v/>
      </c>
      <c r="I88" s="271" t="str">
        <f aca="false">IF($A88="","",IF(LEFT($A88,1)=I$9,$F88,""))</f>
        <v/>
      </c>
      <c r="J88" s="271" t="str">
        <f aca="false">IF($A88="","",IF(LEFT($A88,1)=J$9,$F88,""))</f>
        <v/>
      </c>
      <c r="K88" s="271" t="str">
        <f aca="false">IF($A88="","",IF(LEFT($A88,1)=K$9,$F88,""))</f>
        <v/>
      </c>
      <c r="L88" s="271" t="n">
        <f aca="false">IF($A88="","",IF(LEFT($A88,1)=L$9,$F88,""))</f>
        <v>6</v>
      </c>
      <c r="M88" s="271" t="str">
        <f aca="false">IF($A88="","",IF(LEFT($A88,1)=M$9,$F88,""))</f>
        <v/>
      </c>
      <c r="N88" s="271" t="str">
        <f aca="false">IF($A88="","",IF(LEFT($A88,1)=N$9,$F88,""))</f>
        <v/>
      </c>
    </row>
    <row r="89" customFormat="false" ht="14.65" hidden="false" customHeight="true" outlineLevel="0" collapsed="false">
      <c r="A89" s="284" t="str">
        <f aca="false">Results!D20</f>
        <v>E</v>
      </c>
      <c r="B89" s="285" t="n">
        <v>2</v>
      </c>
      <c r="C89" s="286" t="str">
        <f aca="false">IF(A89=0,"",INDEX(Mens_team_declarations,MATCH(A$87,Events_men,0),MATCH(A89,men_short_codes,0)))</f>
        <v>Ross Brocklehurst</v>
      </c>
      <c r="D89" s="286" t="str">
        <f aca="false">IF(A89=0,"",INDEX(Club_names,MATCH(A89,men_short_codes,0)))</f>
        <v>Eastbourne &amp; Hailsham</v>
      </c>
      <c r="E89" s="291" t="n">
        <f aca="false">Results!E20</f>
        <v>0.0115543981481481</v>
      </c>
      <c r="F89" s="288" t="n">
        <v>5</v>
      </c>
      <c r="H89" s="271" t="str">
        <f aca="false">IF($A89="","",IF(LEFT($A89,1)=H$9,$F89,""))</f>
        <v/>
      </c>
      <c r="I89" s="271" t="str">
        <f aca="false">IF($A89="","",IF(LEFT($A89,1)=I$9,$F89,""))</f>
        <v/>
      </c>
      <c r="J89" s="271" t="str">
        <f aca="false">IF($A89="","",IF(LEFT($A89,1)=J$9,$F89,""))</f>
        <v/>
      </c>
      <c r="K89" s="271" t="n">
        <f aca="false">IF($A89="","",IF(LEFT($A89,1)=K$9,$F89,""))</f>
        <v>5</v>
      </c>
      <c r="L89" s="271" t="str">
        <f aca="false">IF($A89="","",IF(LEFT($A89,1)=L$9,$F89,""))</f>
        <v/>
      </c>
      <c r="M89" s="271" t="str">
        <f aca="false">IF($A89="","",IF(LEFT($A89,1)=M$9,$F89,""))</f>
        <v/>
      </c>
      <c r="N89" s="271" t="str">
        <f aca="false">IF($A89="","",IF(LEFT($A89,1)=N$9,$F89,""))</f>
        <v/>
      </c>
    </row>
    <row r="90" customFormat="false" ht="14.65" hidden="false" customHeight="true" outlineLevel="0" collapsed="false">
      <c r="A90" s="284" t="str">
        <f aca="false">Results!D21</f>
        <v>G</v>
      </c>
      <c r="B90" s="285" t="n">
        <v>3</v>
      </c>
      <c r="C90" s="286" t="str">
        <f aca="false">IF(A90=0,"",INDEX(Mens_team_declarations,MATCH(A$87,Events_men,0),MATCH(A90,men_short_codes,0)))</f>
        <v>Marcus Kimmins</v>
      </c>
      <c r="D90" s="286" t="str">
        <f aca="false">IF(A90=0,"",INDEX(Club_names,MATCH(A90,men_short_codes,0)))</f>
        <v>Haywards Heath &amp; Lewes</v>
      </c>
      <c r="E90" s="291" t="n">
        <f aca="false">Results!E21</f>
        <v>0.0118055555555556</v>
      </c>
      <c r="F90" s="288" t="n">
        <v>4</v>
      </c>
      <c r="H90" s="271" t="str">
        <f aca="false">IF($A90="","",IF(LEFT($A90,1)=H$9,$F90,""))</f>
        <v/>
      </c>
      <c r="I90" s="271" t="str">
        <f aca="false">IF($A90="","",IF(LEFT($A90,1)=I$9,$F90,""))</f>
        <v/>
      </c>
      <c r="J90" s="271" t="str">
        <f aca="false">IF($A90="","",IF(LEFT($A90,1)=J$9,$F90,""))</f>
        <v/>
      </c>
      <c r="K90" s="271" t="str">
        <f aca="false">IF($A90="","",IF(LEFT($A90,1)=K$9,$F90,""))</f>
        <v/>
      </c>
      <c r="L90" s="271" t="str">
        <f aca="false">IF($A90="","",IF(LEFT($A90,1)=L$9,$F90,""))</f>
        <v/>
      </c>
      <c r="M90" s="271" t="n">
        <f aca="false">IF($A90="","",IF(LEFT($A90,1)=M$9,$F90,""))</f>
        <v>4</v>
      </c>
      <c r="N90" s="271" t="str">
        <f aca="false">IF($A90="","",IF(LEFT($A90,1)=N$9,$F90,""))</f>
        <v/>
      </c>
    </row>
    <row r="91" customFormat="false" ht="14.65" hidden="false" customHeight="true" outlineLevel="0" collapsed="false">
      <c r="A91" s="284" t="str">
        <f aca="false">Results!D22</f>
        <v>B</v>
      </c>
      <c r="B91" s="285" t="n">
        <v>4</v>
      </c>
      <c r="C91" s="286" t="str">
        <f aca="false">IF(A91=0,"",INDEX(Mens_team_declarations,MATCH(A$87,Events_men,0),MATCH(A91,men_short_codes,0)))</f>
        <v>Craig Halsey</v>
      </c>
      <c r="D91" s="286" t="str">
        <f aca="false">IF(A91=0,"",INDEX(Club_names,MATCH(A91,men_short_codes,0)))</f>
        <v>Brighton &amp; Hove AC</v>
      </c>
      <c r="E91" s="291" t="n">
        <f aca="false">Results!E22</f>
        <v>0.0119085648148148</v>
      </c>
      <c r="F91" s="288" t="n">
        <v>3</v>
      </c>
      <c r="H91" s="271" t="str">
        <f aca="false">IF($A91="","",IF(LEFT($A91,1)=H$9,$F91,""))</f>
        <v/>
      </c>
      <c r="I91" s="271" t="n">
        <f aca="false">IF($A91="","",IF(LEFT($A91,1)=I$9,$F91,""))</f>
        <v>3</v>
      </c>
      <c r="J91" s="271" t="str">
        <f aca="false">IF($A91="","",IF(LEFT($A91,1)=J$9,$F91,""))</f>
        <v/>
      </c>
      <c r="K91" s="271" t="str">
        <f aca="false">IF($A91="","",IF(LEFT($A91,1)=K$9,$F91,""))</f>
        <v/>
      </c>
      <c r="L91" s="271" t="str">
        <f aca="false">IF($A91="","",IF(LEFT($A91,1)=L$9,$F91,""))</f>
        <v/>
      </c>
      <c r="M91" s="271" t="str">
        <f aca="false">IF($A91="","",IF(LEFT($A91,1)=M$9,$F91,""))</f>
        <v/>
      </c>
      <c r="N91" s="271" t="str">
        <f aca="false">IF($A91="","",IF(LEFT($A91,1)=N$9,$F91,""))</f>
        <v/>
      </c>
    </row>
    <row r="92" customFormat="false" ht="14.65" hidden="false" customHeight="true" outlineLevel="0" collapsed="false">
      <c r="A92" s="284" t="str">
        <f aca="false">Results!D23</f>
        <v>A</v>
      </c>
      <c r="B92" s="285" t="n">
        <v>5</v>
      </c>
      <c r="C92" s="286" t="str">
        <f aca="false">IF(A92=0,"",INDEX(Mens_team_declarations,MATCH(A$87,Events_men,0),MATCH(A92,men_short_codes,0)))</f>
        <v>Dan Vaughan</v>
      </c>
      <c r="D92" s="286" t="str">
        <f aca="false">IF(A92=0,"",INDEX(Club_names,MATCH(A92,men_short_codes,0)))</f>
        <v>Arena 80</v>
      </c>
      <c r="E92" s="291" t="n">
        <f aca="false">Results!E23</f>
        <v>0.0135497685185185</v>
      </c>
      <c r="F92" s="288" t="n">
        <v>2</v>
      </c>
      <c r="H92" s="271" t="n">
        <f aca="false">IF($A92="","",IF(LEFT($A92,1)=H$9,$F92,""))</f>
        <v>2</v>
      </c>
      <c r="I92" s="271" t="str">
        <f aca="false">IF($A92="","",IF(LEFT($A92,1)=I$9,$F92,""))</f>
        <v/>
      </c>
      <c r="J92" s="271" t="str">
        <f aca="false">IF($A92="","",IF(LEFT($A92,1)=J$9,$F92,""))</f>
        <v/>
      </c>
      <c r="K92" s="271" t="str">
        <f aca="false">IF($A92="","",IF(LEFT($A92,1)=K$9,$F92,""))</f>
        <v/>
      </c>
      <c r="L92" s="271" t="str">
        <f aca="false">IF($A92="","",IF(LEFT($A92,1)=L$9,$F92,""))</f>
        <v/>
      </c>
      <c r="M92" s="271" t="str">
        <f aca="false">IF($A92="","",IF(LEFT($A92,1)=M$9,$F92,""))</f>
        <v/>
      </c>
      <c r="N92" s="271" t="str">
        <f aca="false">IF($A92="","",IF(LEFT($A92,1)=N$9,$F92,""))</f>
        <v/>
      </c>
    </row>
    <row r="93" customFormat="false" ht="14.65" hidden="false" customHeight="true" outlineLevel="0" collapsed="false">
      <c r="A93" s="284" t="n">
        <f aca="false">Results!D24</f>
        <v>0</v>
      </c>
      <c r="B93" s="285" t="n">
        <v>6</v>
      </c>
      <c r="C93" s="286" t="str">
        <f aca="false">IF(A93=0,"",INDEX(Mens_team_declarations,MATCH(A$87,Events_men,0),MATCH(A93,men_short_codes,0)))</f>
        <v/>
      </c>
      <c r="D93" s="286" t="str">
        <f aca="false">IF(A93=0,"",INDEX(Club_names,MATCH(A93,men_short_codes,0)))</f>
        <v/>
      </c>
      <c r="E93" s="291" t="n">
        <f aca="false">Results!E24</f>
        <v>0</v>
      </c>
      <c r="F93" s="288" t="n">
        <v>1</v>
      </c>
      <c r="H93" s="271" t="str">
        <f aca="false">IF($A93="","",IF(LEFT($A93,1)=H$9,$F93,""))</f>
        <v/>
      </c>
      <c r="I93" s="271" t="str">
        <f aca="false">IF($A93="","",IF(LEFT($A93,1)=I$9,$F93,""))</f>
        <v/>
      </c>
      <c r="J93" s="271" t="str">
        <f aca="false">IF($A93="","",IF(LEFT($A93,1)=J$9,$F93,""))</f>
        <v/>
      </c>
      <c r="K93" s="271" t="str">
        <f aca="false">IF($A93="","",IF(LEFT($A93,1)=K$9,$F93,""))</f>
        <v/>
      </c>
      <c r="L93" s="271" t="str">
        <f aca="false">IF($A93="","",IF(LEFT($A93,1)=L$9,$F93,""))</f>
        <v/>
      </c>
      <c r="M93" s="271" t="str">
        <f aca="false">IF($A93="","",IF(LEFT($A93,1)=M$9,$F93,""))</f>
        <v/>
      </c>
      <c r="N93" s="271" t="str">
        <f aca="false">IF($A93="","",IF(LEFT($A93,1)=N$9,$F93,""))</f>
        <v/>
      </c>
    </row>
    <row r="94" customFormat="false" ht="14.65" hidden="false" customHeight="true" outlineLevel="0" collapsed="false">
      <c r="A94" s="263" t="str">
        <f aca="false">Results!I18</f>
        <v>5000m</v>
      </c>
      <c r="C94" s="283" t="str">
        <f aca="false">CONCATENATE("Mens ",P94)</f>
        <v>Mens 5000m B</v>
      </c>
      <c r="D94" s="290"/>
      <c r="P94" s="0" t="str">
        <f aca="false">CONCATENATE(A94," B")</f>
        <v>5000m B</v>
      </c>
    </row>
    <row r="95" customFormat="false" ht="14.65" hidden="false" customHeight="true" outlineLevel="0" collapsed="false">
      <c r="A95" s="284" t="str">
        <f aca="false">Results!L19</f>
        <v>MM</v>
      </c>
      <c r="B95" s="285" t="n">
        <v>1</v>
      </c>
      <c r="C95" s="286" t="str">
        <f aca="false">IF(A95=0,"",INDEX(Mens_team_declarations,MATCH(A$94,Events_men,0),MATCH(A95,men_short_codes,0)))</f>
        <v>Jeff Pyrah</v>
      </c>
      <c r="D95" s="286" t="str">
        <f aca="false">IF(A95=0,"",INDEX(Club_names,MATCH(A95,men_short_codes,0)))</f>
        <v>Hastings AC</v>
      </c>
      <c r="E95" s="291" t="n">
        <f aca="false">Results!M19</f>
        <v>0.0119467592592593</v>
      </c>
      <c r="F95" s="288" t="n">
        <v>6</v>
      </c>
      <c r="H95" s="271" t="str">
        <f aca="false">IF($A95="","",IF(LEFT($A95,1)=H$9,$F95,""))</f>
        <v/>
      </c>
      <c r="I95" s="271" t="str">
        <f aca="false">IF($A95="","",IF(LEFT($A95,1)=I$9,$F95,""))</f>
        <v/>
      </c>
      <c r="J95" s="271" t="str">
        <f aca="false">IF($A95="","",IF(LEFT($A95,1)=J$9,$F95,""))</f>
        <v/>
      </c>
      <c r="K95" s="271" t="str">
        <f aca="false">IF($A95="","",IF(LEFT($A95,1)=K$9,$F95,""))</f>
        <v/>
      </c>
      <c r="L95" s="271" t="n">
        <f aca="false">IF($A95="","",IF(LEFT($A95,1)=L$9,$F95,""))</f>
        <v>6</v>
      </c>
      <c r="M95" s="271" t="str">
        <f aca="false">IF($A95="","",IF(LEFT($A95,1)=M$9,$F95,""))</f>
        <v/>
      </c>
      <c r="N95" s="271" t="str">
        <f aca="false">IF($A95="","",IF(LEFT($A95,1)=N$9,$F95,""))</f>
        <v/>
      </c>
    </row>
    <row r="96" customFormat="false" ht="14.65" hidden="false" customHeight="true" outlineLevel="0" collapsed="false">
      <c r="A96" s="284" t="str">
        <f aca="false">Results!L20</f>
        <v>BB</v>
      </c>
      <c r="B96" s="285" t="n">
        <v>2</v>
      </c>
      <c r="C96" s="286" t="str">
        <f aca="false">IF(A96=0,"",INDEX(Mens_team_declarations,MATCH(A$94,Events_men,0),MATCH(A96,men_short_codes,0)))</f>
        <v>Louis Taub</v>
      </c>
      <c r="D96" s="286" t="str">
        <f aca="false">IF(A96=0,"",INDEX(Club_names,MATCH(A96,men_short_codes,0)))</f>
        <v>Brighton &amp; Hove AC</v>
      </c>
      <c r="E96" s="291" t="n">
        <f aca="false">Results!M20</f>
        <v>0.0125671296296296</v>
      </c>
      <c r="F96" s="288" t="n">
        <v>5</v>
      </c>
      <c r="H96" s="271" t="str">
        <f aca="false">IF($A96="","",IF(LEFT($A96,1)=H$9,$F96,""))</f>
        <v/>
      </c>
      <c r="I96" s="271" t="n">
        <f aca="false">IF($A96="","",IF(LEFT($A96,1)=I$9,$F96,""))</f>
        <v>5</v>
      </c>
      <c r="J96" s="271" t="str">
        <f aca="false">IF($A96="","",IF(LEFT($A96,1)=J$9,$F96,""))</f>
        <v/>
      </c>
      <c r="K96" s="271" t="str">
        <f aca="false">IF($A96="","",IF(LEFT($A96,1)=K$9,$F96,""))</f>
        <v/>
      </c>
      <c r="L96" s="271" t="str">
        <f aca="false">IF($A96="","",IF(LEFT($A96,1)=L$9,$F96,""))</f>
        <v/>
      </c>
      <c r="M96" s="271" t="str">
        <f aca="false">IF($A96="","",IF(LEFT($A96,1)=M$9,$F96,""))</f>
        <v/>
      </c>
      <c r="N96" s="271" t="str">
        <f aca="false">IF($A96="","",IF(LEFT($A96,1)=N$9,$F96,""))</f>
        <v/>
      </c>
    </row>
    <row r="97" customFormat="false" ht="14.65" hidden="false" customHeight="true" outlineLevel="0" collapsed="false">
      <c r="A97" s="284" t="str">
        <f aca="false">Results!L21</f>
        <v>AA</v>
      </c>
      <c r="B97" s="285" t="n">
        <v>3</v>
      </c>
      <c r="C97" s="286" t="str">
        <f aca="false">IF(A97=0,"",INDEX(Mens_team_declarations,MATCH(A$94,Events_men,0),MATCH(A97,men_short_codes,0)))</f>
        <v>Tristan Sharp</v>
      </c>
      <c r="D97" s="286" t="str">
        <f aca="false">IF(A97=0,"",INDEX(Club_names,MATCH(A97,men_short_codes,0)))</f>
        <v>Arena 80</v>
      </c>
      <c r="E97" s="291" t="n">
        <f aca="false">Results!M21</f>
        <v>0.0131261574074074</v>
      </c>
      <c r="F97" s="288" t="n">
        <v>4</v>
      </c>
      <c r="H97" s="271" t="n">
        <f aca="false">IF($A97="","",IF(LEFT($A97,1)=H$9,$F97,""))</f>
        <v>4</v>
      </c>
      <c r="I97" s="271" t="str">
        <f aca="false">IF($A97="","",IF(LEFT($A97,1)=I$9,$F97,""))</f>
        <v/>
      </c>
      <c r="J97" s="271" t="str">
        <f aca="false">IF($A97="","",IF(LEFT($A97,1)=J$9,$F97,""))</f>
        <v/>
      </c>
      <c r="K97" s="271" t="str">
        <f aca="false">IF($A97="","",IF(LEFT($A97,1)=K$9,$F97,""))</f>
        <v/>
      </c>
      <c r="L97" s="271" t="str">
        <f aca="false">IF($A97="","",IF(LEFT($A97,1)=L$9,$F97,""))</f>
        <v/>
      </c>
      <c r="M97" s="271" t="str">
        <f aca="false">IF($A97="","",IF(LEFT($A97,1)=M$9,$F97,""))</f>
        <v/>
      </c>
      <c r="N97" s="271" t="str">
        <f aca="false">IF($A97="","",IF(LEFT($A97,1)=N$9,$F97,""))</f>
        <v/>
      </c>
    </row>
    <row r="98" customFormat="false" ht="14.65" hidden="false" customHeight="true" outlineLevel="0" collapsed="false">
      <c r="A98" s="284" t="str">
        <f aca="false">Results!L22</f>
        <v>EE</v>
      </c>
      <c r="B98" s="285" t="n">
        <v>4</v>
      </c>
      <c r="C98" s="286" t="str">
        <f aca="false">IF(A98=0,"",INDEX(Mens_team_declarations,MATCH(A$94,Events_men,0),MATCH(A98,men_short_codes,0)))</f>
        <v>Laurie Burret</v>
      </c>
      <c r="D98" s="286" t="str">
        <f aca="false">IF(A98=0,"",INDEX(Club_names,MATCH(A98,men_short_codes,0)))</f>
        <v>Eastbourne &amp; Hailsham</v>
      </c>
      <c r="E98" s="291" t="n">
        <f aca="false">Results!M22</f>
        <v>0.0144560185185185</v>
      </c>
      <c r="F98" s="288" t="n">
        <v>3</v>
      </c>
      <c r="H98" s="271" t="str">
        <f aca="false">IF($A98="","",IF(LEFT($A98,1)=H$9,$F98,""))</f>
        <v/>
      </c>
      <c r="I98" s="271" t="str">
        <f aca="false">IF($A98="","",IF(LEFT($A98,1)=I$9,$F98,""))</f>
        <v/>
      </c>
      <c r="J98" s="271" t="str">
        <f aca="false">IF($A98="","",IF(LEFT($A98,1)=J$9,$F98,""))</f>
        <v/>
      </c>
      <c r="K98" s="271" t="n">
        <f aca="false">IF($A98="","",IF(LEFT($A98,1)=K$9,$F98,""))</f>
        <v>3</v>
      </c>
      <c r="L98" s="271" t="str">
        <f aca="false">IF($A98="","",IF(LEFT($A98,1)=L$9,$F98,""))</f>
        <v/>
      </c>
      <c r="M98" s="271" t="str">
        <f aca="false">IF($A98="","",IF(LEFT($A98,1)=M$9,$F98,""))</f>
        <v/>
      </c>
      <c r="N98" s="271" t="str">
        <f aca="false">IF($A98="","",IF(LEFT($A98,1)=N$9,$F98,""))</f>
        <v/>
      </c>
    </row>
    <row r="99" customFormat="false" ht="14.65" hidden="false" customHeight="true" outlineLevel="0" collapsed="false">
      <c r="A99" s="284" t="n">
        <f aca="false">Results!L23</f>
        <v>0</v>
      </c>
      <c r="B99" s="285" t="n">
        <v>5</v>
      </c>
      <c r="C99" s="286" t="str">
        <f aca="false">IF(A99=0,"",INDEX(Mens_team_declarations,MATCH(A$94,Events_men,0),MATCH(A99,men_short_codes,0)))</f>
        <v/>
      </c>
      <c r="D99" s="286" t="str">
        <f aca="false">IF(A99=0,"",INDEX(Club_names,MATCH(A99,men_short_codes,0)))</f>
        <v/>
      </c>
      <c r="E99" s="291" t="n">
        <f aca="false">Results!M23</f>
        <v>0</v>
      </c>
      <c r="F99" s="288" t="n">
        <v>2</v>
      </c>
      <c r="H99" s="271" t="str">
        <f aca="false">IF($A99="","",IF(LEFT($A99,1)=H$9,$F99,""))</f>
        <v/>
      </c>
      <c r="I99" s="271" t="str">
        <f aca="false">IF($A99="","",IF(LEFT($A99,1)=I$9,$F99,""))</f>
        <v/>
      </c>
      <c r="J99" s="271" t="str">
        <f aca="false">IF($A99="","",IF(LEFT($A99,1)=J$9,$F99,""))</f>
        <v/>
      </c>
      <c r="K99" s="271" t="str">
        <f aca="false">IF($A99="","",IF(LEFT($A99,1)=K$9,$F99,""))</f>
        <v/>
      </c>
      <c r="L99" s="271" t="str">
        <f aca="false">IF($A99="","",IF(LEFT($A99,1)=L$9,$F99,""))</f>
        <v/>
      </c>
      <c r="M99" s="271" t="str">
        <f aca="false">IF($A99="","",IF(LEFT($A99,1)=M$9,$F99,""))</f>
        <v/>
      </c>
      <c r="N99" s="271" t="str">
        <f aca="false">IF($A99="","",IF(LEFT($A99,1)=N$9,$F99,""))</f>
        <v/>
      </c>
    </row>
    <row r="100" customFormat="false" ht="14.65" hidden="false" customHeight="true" outlineLevel="0" collapsed="false">
      <c r="A100" s="284" t="n">
        <f aca="false">Results!L24</f>
        <v>0</v>
      </c>
      <c r="B100" s="285" t="n">
        <v>6</v>
      </c>
      <c r="C100" s="286" t="str">
        <f aca="false">IF(A100=0,"",INDEX(Mens_team_declarations,MATCH(A$94,Events_men,0),MATCH(A100,men_short_codes,0)))</f>
        <v/>
      </c>
      <c r="D100" s="286" t="str">
        <f aca="false">IF(A100=0,"",INDEX(Club_names,MATCH(A100,men_short_codes,0)))</f>
        <v/>
      </c>
      <c r="E100" s="291" t="n">
        <f aca="false">Results!M24</f>
        <v>0</v>
      </c>
      <c r="F100" s="288" t="n">
        <v>1</v>
      </c>
      <c r="H100" s="271" t="str">
        <f aca="false">IF($A100="","",IF(LEFT($A100,1)=H$9,$F100,""))</f>
        <v/>
      </c>
      <c r="I100" s="271" t="str">
        <f aca="false">IF($A100="","",IF(LEFT($A100,1)=I$9,$F100,""))</f>
        <v/>
      </c>
      <c r="J100" s="271" t="str">
        <f aca="false">IF($A100="","",IF(LEFT($A100,1)=J$9,$F100,""))</f>
        <v/>
      </c>
      <c r="K100" s="271" t="str">
        <f aca="false">IF($A100="","",IF(LEFT($A100,1)=K$9,$F100,""))</f>
        <v/>
      </c>
      <c r="L100" s="271" t="str">
        <f aca="false">IF($A100="","",IF(LEFT($A100,1)=L$9,$F100,""))</f>
        <v/>
      </c>
      <c r="M100" s="271" t="str">
        <f aca="false">IF($A100="","",IF(LEFT($A100,1)=M$9,$F100,""))</f>
        <v/>
      </c>
      <c r="N100" s="271" t="str">
        <f aca="false">IF($A100="","",IF(LEFT($A100,1)=N$9,$F100,""))</f>
        <v/>
      </c>
    </row>
    <row r="101" customFormat="false" ht="14.65" hidden="false" customHeight="true" outlineLevel="0" collapsed="false">
      <c r="A101" s="263" t="str">
        <f aca="false">Results!P18</f>
        <v>5000m</v>
      </c>
      <c r="C101" s="283" t="str">
        <f aca="false">CONCATENATE("Mens ",P101)</f>
        <v>Mens 5000m 50+</v>
      </c>
      <c r="D101" s="290"/>
      <c r="P101" s="0" t="str">
        <f aca="false">CONCATENATE(A101," 50+")</f>
        <v>5000m 50+</v>
      </c>
    </row>
    <row r="102" customFormat="false" ht="14.65" hidden="false" customHeight="true" outlineLevel="0" collapsed="false">
      <c r="A102" s="284" t="n">
        <f aca="false">Results!S19</f>
        <v>17</v>
      </c>
      <c r="B102" s="285" t="n">
        <v>1</v>
      </c>
      <c r="C102" s="286" t="str">
        <f aca="false">IF(A102=0,"",INDEX(Mens_team_declarations,MATCH(A$101,Events_men,0),MATCH(A102,men_short_codes,0)))</f>
        <v>Julian Boyer</v>
      </c>
      <c r="D102" s="286" t="str">
        <f aca="false">IF(A102=0,"",INDEX(Club_names,MATCH(A102,men_short_codes,0)))</f>
        <v>Haywards Heath &amp; Lewes</v>
      </c>
      <c r="E102" s="291" t="n">
        <f aca="false">Results!T19</f>
        <v>0.0127800925925926</v>
      </c>
      <c r="F102" s="288" t="n">
        <v>6</v>
      </c>
      <c r="H102" s="271" t="str">
        <f aca="false">IF($A102="","",IF($A102=H$11,$F102,""))</f>
        <v/>
      </c>
      <c r="I102" s="271" t="str">
        <f aca="false">IF($A102="","",IF($A102=I$11,$F102,""))</f>
        <v/>
      </c>
      <c r="J102" s="271" t="str">
        <f aca="false">IF($A102="","",IF($A102=J$11,$F102,""))</f>
        <v/>
      </c>
      <c r="K102" s="271" t="str">
        <f aca="false">IF($A102="","",IF($A102=K$11,$F102,""))</f>
        <v/>
      </c>
      <c r="L102" s="271" t="str">
        <f aca="false">IF($A102="","",IF($A102=L$11,$F102,""))</f>
        <v/>
      </c>
      <c r="M102" s="271" t="n">
        <f aca="false">IF($A102="","",IF($A102=M$11,$F102,""))</f>
        <v>6</v>
      </c>
      <c r="N102" s="271" t="str">
        <f aca="false">IF($A102="","",IF($A102=N$11,$F102,""))</f>
        <v/>
      </c>
    </row>
    <row r="103" customFormat="false" ht="14.65" hidden="false" customHeight="true" outlineLevel="0" collapsed="false">
      <c r="A103" s="284" t="n">
        <f aca="false">Results!S20</f>
        <v>10</v>
      </c>
      <c r="B103" s="285" t="n">
        <v>2</v>
      </c>
      <c r="C103" s="286" t="str">
        <f aca="false">IF(A103=0,"",INDEX(Mens_team_declarations,MATCH(A$101,Events_men,0),MATCH(A103,men_short_codes,0)))</f>
        <v>Dan King</v>
      </c>
      <c r="D103" s="286" t="str">
        <f aca="false">IF(A103=0,"",INDEX(Club_names,MATCH(A103,men_short_codes,0)))</f>
        <v>Arena 80</v>
      </c>
      <c r="E103" s="291" t="n">
        <f aca="false">Results!T20</f>
        <v>0.0130914351851852</v>
      </c>
      <c r="F103" s="288" t="n">
        <v>5</v>
      </c>
      <c r="H103" s="271" t="n">
        <f aca="false">IF($A103="","",IF($A103=H$11,$F103,""))</f>
        <v>5</v>
      </c>
      <c r="I103" s="271" t="str">
        <f aca="false">IF($A103="","",IF($A103=I$11,$F103,""))</f>
        <v/>
      </c>
      <c r="J103" s="271" t="str">
        <f aca="false">IF($A103="","",IF($A103=J$11,$F103,""))</f>
        <v/>
      </c>
      <c r="K103" s="271" t="str">
        <f aca="false">IF($A103="","",IF($A103=K$11,$F103,""))</f>
        <v/>
      </c>
      <c r="L103" s="271" t="str">
        <f aca="false">IF($A103="","",IF($A103=L$11,$F103,""))</f>
        <v/>
      </c>
      <c r="M103" s="271" t="str">
        <f aca="false">IF($A103="","",IF($A103=M$11,$F103,""))</f>
        <v/>
      </c>
      <c r="N103" s="271" t="str">
        <f aca="false">IF($A103="","",IF($A103=N$11,$F103,""))</f>
        <v/>
      </c>
    </row>
    <row r="104" customFormat="false" ht="14.65" hidden="false" customHeight="true" outlineLevel="0" collapsed="false">
      <c r="A104" s="284" t="n">
        <f aca="false">Results!S21</f>
        <v>16</v>
      </c>
      <c r="B104" s="285" t="n">
        <v>3</v>
      </c>
      <c r="C104" s="286" t="str">
        <f aca="false">IF(A104=0,"",INDEX(Mens_team_declarations,MATCH(A$101,Events_men,0),MATCH(A104,men_short_codes,0)))</f>
        <v>Darren Barzee</v>
      </c>
      <c r="D104" s="286" t="str">
        <f aca="false">IF(A104=0,"",INDEX(Club_names,MATCH(A104,men_short_codes,0)))</f>
        <v>Hastings AC</v>
      </c>
      <c r="E104" s="291" t="n">
        <f aca="false">Results!T21</f>
        <v>0.0135833333333333</v>
      </c>
      <c r="F104" s="288" t="n">
        <v>4</v>
      </c>
      <c r="H104" s="271" t="str">
        <f aca="false">IF($A104="","",IF($A104=H$11,$F104,""))</f>
        <v/>
      </c>
      <c r="I104" s="271" t="str">
        <f aca="false">IF($A104="","",IF($A104=I$11,$F104,""))</f>
        <v/>
      </c>
      <c r="J104" s="271" t="str">
        <f aca="false">IF($A104="","",IF($A104=J$11,$F104,""))</f>
        <v/>
      </c>
      <c r="K104" s="271" t="str">
        <f aca="false">IF($A104="","",IF($A104=K$11,$F104,""))</f>
        <v/>
      </c>
      <c r="L104" s="271" t="n">
        <f aca="false">IF($A104="","",IF($A104=L$11,$F104,""))</f>
        <v>4</v>
      </c>
      <c r="M104" s="271" t="str">
        <f aca="false">IF($A104="","",IF($A104=M$11,$F104,""))</f>
        <v/>
      </c>
      <c r="N104" s="271" t="str">
        <f aca="false">IF($A104="","",IF($A104=N$11,$F104,""))</f>
        <v/>
      </c>
    </row>
    <row r="105" customFormat="false" ht="14.65" hidden="false" customHeight="true" outlineLevel="0" collapsed="false">
      <c r="A105" s="284" t="n">
        <f aca="false">Results!S22</f>
        <v>11</v>
      </c>
      <c r="B105" s="285" t="n">
        <v>4</v>
      </c>
      <c r="C105" s="286" t="str">
        <f aca="false">IF(A105=0,"",INDEX(Mens_team_declarations,MATCH(A$101,Events_men,0),MATCH(A105,men_short_codes,0)))</f>
        <v>Sean Gibson</v>
      </c>
      <c r="D105" s="286" t="str">
        <f aca="false">IF(A105=0,"",INDEX(Club_names,MATCH(A105,men_short_codes,0)))</f>
        <v>Brighton &amp; Hove AC</v>
      </c>
      <c r="E105" s="291" t="n">
        <f aca="false">Results!T22</f>
        <v>0.0138321759259259</v>
      </c>
      <c r="F105" s="288" t="n">
        <v>3</v>
      </c>
      <c r="H105" s="271" t="str">
        <f aca="false">IF($A105="","",IF($A105=H$11,$F105,""))</f>
        <v/>
      </c>
      <c r="I105" s="271" t="n">
        <f aca="false">IF($A105="","",IF($A105=I$11,$F105,""))</f>
        <v>3</v>
      </c>
      <c r="J105" s="271" t="str">
        <f aca="false">IF($A105="","",IF($A105=J$11,$F105,""))</f>
        <v/>
      </c>
      <c r="K105" s="271" t="str">
        <f aca="false">IF($A105="","",IF($A105=K$11,$F105,""))</f>
        <v/>
      </c>
      <c r="L105" s="271" t="str">
        <f aca="false">IF($A105="","",IF($A105=L$11,$F105,""))</f>
        <v/>
      </c>
      <c r="M105" s="271" t="str">
        <f aca="false">IF($A105="","",IF($A105=M$11,$F105,""))</f>
        <v/>
      </c>
      <c r="N105" s="271" t="str">
        <f aca="false">IF($A105="","",IF($A105=N$11,$F105,""))</f>
        <v/>
      </c>
    </row>
    <row r="106" customFormat="false" ht="14.65" hidden="false" customHeight="true" outlineLevel="0" collapsed="false">
      <c r="A106" s="284" t="n">
        <f aca="false">Results!S23</f>
        <v>14</v>
      </c>
      <c r="B106" s="285" t="n">
        <v>5</v>
      </c>
      <c r="C106" s="286" t="str">
        <f aca="false">IF(A106=0,"",INDEX(Mens_team_declarations,MATCH(A$101,Events_men,0),MATCH(A106,men_short_codes,0)))</f>
        <v>Martin Bell</v>
      </c>
      <c r="D106" s="286" t="str">
        <f aca="false">IF(A106=0,"",INDEX(Club_names,MATCH(A106,men_short_codes,0)))</f>
        <v>Eastbourne &amp; Hailsham</v>
      </c>
      <c r="E106" s="291" t="n">
        <f aca="false">Results!T23</f>
        <v>0.0141296296296296</v>
      </c>
      <c r="F106" s="288" t="n">
        <v>2</v>
      </c>
      <c r="H106" s="271" t="str">
        <f aca="false">IF($A106="","",IF($A106=H$11,$F106,""))</f>
        <v/>
      </c>
      <c r="I106" s="271" t="str">
        <f aca="false">IF($A106="","",IF($A106=I$11,$F106,""))</f>
        <v/>
      </c>
      <c r="J106" s="271" t="str">
        <f aca="false">IF($A106="","",IF($A106=J$11,$F106,""))</f>
        <v/>
      </c>
      <c r="K106" s="271" t="n">
        <f aca="false">IF($A106="","",IF($A106=K$11,$F106,""))</f>
        <v>2</v>
      </c>
      <c r="L106" s="271" t="str">
        <f aca="false">IF($A106="","",IF($A106=L$11,$F106,""))</f>
        <v/>
      </c>
      <c r="M106" s="271" t="str">
        <f aca="false">IF($A106="","",IF($A106=M$11,$F106,""))</f>
        <v/>
      </c>
      <c r="N106" s="271" t="str">
        <f aca="false">IF($A106="","",IF($A106=N$11,$F106,""))</f>
        <v/>
      </c>
    </row>
    <row r="107" customFormat="false" ht="14.65" hidden="false" customHeight="true" outlineLevel="0" collapsed="false">
      <c r="A107" s="284" t="n">
        <f aca="false">Results!S24</f>
        <v>0</v>
      </c>
      <c r="B107" s="285" t="n">
        <v>6</v>
      </c>
      <c r="C107" s="286" t="str">
        <f aca="false">IF(A107=0,"",INDEX(Mens_team_declarations,MATCH(A$101,Events_men,0),MATCH(A107,men_short_codes,0)))</f>
        <v/>
      </c>
      <c r="D107" s="286" t="str">
        <f aca="false">IF(A107=0,"",INDEX(Club_names,MATCH(A107,men_short_codes,0)))</f>
        <v/>
      </c>
      <c r="E107" s="291" t="n">
        <f aca="false">Results!T24</f>
        <v>0</v>
      </c>
      <c r="F107" s="288" t="n">
        <v>1</v>
      </c>
      <c r="H107" s="271" t="str">
        <f aca="false">IF($A107="","",IF($A107=H$11,$F107,""))</f>
        <v/>
      </c>
      <c r="I107" s="271" t="str">
        <f aca="false">IF($A107="","",IF($A107=I$11,$F107,""))</f>
        <v/>
      </c>
      <c r="J107" s="271" t="str">
        <f aca="false">IF($A107="","",IF($A107=J$11,$F107,""))</f>
        <v/>
      </c>
      <c r="K107" s="271" t="str">
        <f aca="false">IF($A107="","",IF($A107=K$11,$F107,""))</f>
        <v/>
      </c>
      <c r="L107" s="271" t="str">
        <f aca="false">IF($A107="","",IF($A107=L$11,$F107,""))</f>
        <v/>
      </c>
      <c r="M107" s="271" t="str">
        <f aca="false">IF($A107="","",IF($A107=M$11,$F107,""))</f>
        <v/>
      </c>
      <c r="N107" s="271" t="str">
        <f aca="false">IF($A107="","",IF($A107=N$11,$F107,""))</f>
        <v/>
      </c>
    </row>
    <row r="108" customFormat="false" ht="14.65" hidden="false" customHeight="true" outlineLevel="0" collapsed="false">
      <c r="A108" s="263" t="str">
        <f aca="false">Results!A25</f>
        <v>400m</v>
      </c>
      <c r="C108" s="283" t="str">
        <f aca="false">CONCATENATE("Mens ",P108)</f>
        <v>Mens 400m A</v>
      </c>
      <c r="D108" s="290"/>
      <c r="P108" s="0" t="str">
        <f aca="false">CONCATENATE(A108," A")</f>
        <v>400m A</v>
      </c>
    </row>
    <row r="109" customFormat="false" ht="14.65" hidden="false" customHeight="true" outlineLevel="0" collapsed="false">
      <c r="A109" s="284" t="str">
        <f aca="false">Results!D26</f>
        <v>M</v>
      </c>
      <c r="B109" s="285" t="n">
        <v>1</v>
      </c>
      <c r="C109" s="286" t="str">
        <f aca="false">IF(A109=0,"",INDEX(Mens_team_declarations,MATCH(A$108,Events_men,0),MATCH(A109,men_short_codes,0)))</f>
        <v>Martyn Reynolds</v>
      </c>
      <c r="D109" s="286" t="str">
        <f aca="false">IF(A109=0,"",INDEX(Club_names,MATCH(A109,men_short_codes,0)))</f>
        <v>Hastings AC</v>
      </c>
      <c r="E109" s="291" t="n">
        <f aca="false">Results!E26</f>
        <v>0.000594907407407407</v>
      </c>
      <c r="F109" s="288" t="n">
        <v>6</v>
      </c>
      <c r="H109" s="271" t="str">
        <f aca="false">IF($A109="","",IF(LEFT($A109,1)=H$9,$F109,""))</f>
        <v/>
      </c>
      <c r="I109" s="271" t="str">
        <f aca="false">IF($A109="","",IF(LEFT($A109,1)=I$9,$F109,""))</f>
        <v/>
      </c>
      <c r="J109" s="271" t="str">
        <f aca="false">IF($A109="","",IF(LEFT($A109,1)=J$9,$F109,""))</f>
        <v/>
      </c>
      <c r="K109" s="271" t="str">
        <f aca="false">IF($A109="","",IF(LEFT($A109,1)=K$9,$F109,""))</f>
        <v/>
      </c>
      <c r="L109" s="271" t="n">
        <f aca="false">IF($A109="","",IF(LEFT($A109,1)=L$9,$F109,""))</f>
        <v>6</v>
      </c>
      <c r="M109" s="271" t="str">
        <f aca="false">IF($A109="","",IF(LEFT($A109,1)=M$9,$F109,""))</f>
        <v/>
      </c>
      <c r="N109" s="271" t="str">
        <f aca="false">IF($A109="","",IF(LEFT($A109,1)=N$9,$F109,""))</f>
        <v/>
      </c>
    </row>
    <row r="110" customFormat="false" ht="14.65" hidden="false" customHeight="true" outlineLevel="0" collapsed="false">
      <c r="A110" s="284" t="str">
        <f aca="false">Results!D27</f>
        <v>B</v>
      </c>
      <c r="B110" s="285" t="n">
        <v>2</v>
      </c>
      <c r="C110" s="286" t="str">
        <f aca="false">IF(A110=0,"",INDEX(Mens_team_declarations,MATCH(A$108,Events_men,0),MATCH(A110,men_short_codes,0)))</f>
        <v>Paul Howard</v>
      </c>
      <c r="D110" s="286" t="str">
        <f aca="false">IF(A110=0,"",INDEX(Club_names,MATCH(A110,men_short_codes,0)))</f>
        <v>Brighton &amp; Hove AC</v>
      </c>
      <c r="E110" s="291" t="n">
        <f aca="false">Results!E27</f>
        <v>0.000642361111111111</v>
      </c>
      <c r="F110" s="288" t="n">
        <v>5</v>
      </c>
      <c r="H110" s="271" t="str">
        <f aca="false">IF($A110="","",IF(LEFT($A110,1)=H$9,$F110,""))</f>
        <v/>
      </c>
      <c r="I110" s="271" t="n">
        <f aca="false">IF($A110="","",IF(LEFT($A110,1)=I$9,$F110,""))</f>
        <v>5</v>
      </c>
      <c r="J110" s="271" t="str">
        <f aca="false">IF($A110="","",IF(LEFT($A110,1)=J$9,$F110,""))</f>
        <v/>
      </c>
      <c r="K110" s="271" t="str">
        <f aca="false">IF($A110="","",IF(LEFT($A110,1)=K$9,$F110,""))</f>
        <v/>
      </c>
      <c r="L110" s="271" t="str">
        <f aca="false">IF($A110="","",IF(LEFT($A110,1)=L$9,$F110,""))</f>
        <v/>
      </c>
      <c r="M110" s="271" t="str">
        <f aca="false">IF($A110="","",IF(LEFT($A110,1)=M$9,$F110,""))</f>
        <v/>
      </c>
      <c r="N110" s="271" t="str">
        <f aca="false">IF($A110="","",IF(LEFT($A110,1)=N$9,$F110,""))</f>
        <v/>
      </c>
    </row>
    <row r="111" customFormat="false" ht="14.65" hidden="false" customHeight="true" outlineLevel="0" collapsed="false">
      <c r="A111" s="284" t="str">
        <f aca="false">Results!D28</f>
        <v>G</v>
      </c>
      <c r="B111" s="285" t="n">
        <v>3</v>
      </c>
      <c r="C111" s="286" t="str">
        <f aca="false">IF(A111=0,"",INDEX(Mens_team_declarations,MATCH(A$108,Events_men,0),MATCH(A111,men_short_codes,0)))</f>
        <v>Owen Wells</v>
      </c>
      <c r="D111" s="286" t="str">
        <f aca="false">IF(A111=0,"",INDEX(Club_names,MATCH(A111,men_short_codes,0)))</f>
        <v>Haywards Heath &amp; Lewes</v>
      </c>
      <c r="E111" s="291" t="n">
        <f aca="false">Results!E28</f>
        <v>0.000655092592592593</v>
      </c>
      <c r="F111" s="288" t="n">
        <v>4</v>
      </c>
      <c r="H111" s="271" t="str">
        <f aca="false">IF($A111="","",IF(LEFT($A111,1)=H$9,$F111,""))</f>
        <v/>
      </c>
      <c r="I111" s="271" t="str">
        <f aca="false">IF($A111="","",IF(LEFT($A111,1)=I$9,$F111,""))</f>
        <v/>
      </c>
      <c r="J111" s="271" t="str">
        <f aca="false">IF($A111="","",IF(LEFT($A111,1)=J$9,$F111,""))</f>
        <v/>
      </c>
      <c r="K111" s="271" t="str">
        <f aca="false">IF($A111="","",IF(LEFT($A111,1)=K$9,$F111,""))</f>
        <v/>
      </c>
      <c r="L111" s="271" t="str">
        <f aca="false">IF($A111="","",IF(LEFT($A111,1)=L$9,$F111,""))</f>
        <v/>
      </c>
      <c r="M111" s="271" t="n">
        <f aca="false">IF($A111="","",IF(LEFT($A111,1)=M$9,$F111,""))</f>
        <v>4</v>
      </c>
      <c r="N111" s="271" t="str">
        <f aca="false">IF($A111="","",IF(LEFT($A111,1)=N$9,$F111,""))</f>
        <v/>
      </c>
    </row>
    <row r="112" customFormat="false" ht="14.65" hidden="false" customHeight="true" outlineLevel="0" collapsed="false">
      <c r="A112" s="284" t="str">
        <f aca="false">Results!D29</f>
        <v>E</v>
      </c>
      <c r="B112" s="285" t="n">
        <v>4</v>
      </c>
      <c r="C112" s="286" t="str">
        <f aca="false">IF(A112=0,"",INDEX(Mens_team_declarations,MATCH(A$108,Events_men,0),MATCH(A112,men_short_codes,0)))</f>
        <v>Gareth Taplin</v>
      </c>
      <c r="D112" s="286" t="str">
        <f aca="false">IF(A112=0,"",INDEX(Club_names,MATCH(A112,men_short_codes,0)))</f>
        <v>Eastbourne &amp; Hailsham</v>
      </c>
      <c r="E112" s="291" t="n">
        <f aca="false">Results!E29</f>
        <v>0.000773148148148148</v>
      </c>
      <c r="F112" s="288" t="n">
        <v>3</v>
      </c>
      <c r="H112" s="271" t="str">
        <f aca="false">IF($A112="","",IF(LEFT($A112,1)=H$9,$F112,""))</f>
        <v/>
      </c>
      <c r="I112" s="271" t="str">
        <f aca="false">IF($A112="","",IF(LEFT($A112,1)=I$9,$F112,""))</f>
        <v/>
      </c>
      <c r="J112" s="271" t="str">
        <f aca="false">IF($A112="","",IF(LEFT($A112,1)=J$9,$F112,""))</f>
        <v/>
      </c>
      <c r="K112" s="271" t="n">
        <f aca="false">IF($A112="","",IF(LEFT($A112,1)=K$9,$F112,""))</f>
        <v>3</v>
      </c>
      <c r="L112" s="271" t="str">
        <f aca="false">IF($A112="","",IF(LEFT($A112,1)=L$9,$F112,""))</f>
        <v/>
      </c>
      <c r="M112" s="271" t="str">
        <f aca="false">IF($A112="","",IF(LEFT($A112,1)=M$9,$F112,""))</f>
        <v/>
      </c>
      <c r="N112" s="271" t="str">
        <f aca="false">IF($A112="","",IF(LEFT($A112,1)=N$9,$F112,""))</f>
        <v/>
      </c>
    </row>
    <row r="113" customFormat="false" ht="14.65" hidden="false" customHeight="true" outlineLevel="0" collapsed="false">
      <c r="A113" s="284" t="str">
        <f aca="false">Results!D30</f>
        <v>A</v>
      </c>
      <c r="B113" s="285" t="n">
        <v>5</v>
      </c>
      <c r="C113" s="286" t="str">
        <f aca="false">IF(A113=0,"",INDEX(Mens_team_declarations,MATCH(A$108,Events_men,0),MATCH(A113,men_short_codes,0)))</f>
        <v>David McKeown-Webster</v>
      </c>
      <c r="D113" s="286" t="str">
        <f aca="false">IF(A113=0,"",INDEX(Club_names,MATCH(A113,men_short_codes,0)))</f>
        <v>Arena 80</v>
      </c>
      <c r="E113" s="291" t="n">
        <f aca="false">Results!E30</f>
        <v>0.000774305555555556</v>
      </c>
      <c r="F113" s="288" t="n">
        <v>2</v>
      </c>
      <c r="H113" s="271" t="n">
        <f aca="false">IF($A113="","",IF(LEFT($A113,1)=H$9,$F113,""))</f>
        <v>2</v>
      </c>
      <c r="I113" s="271" t="str">
        <f aca="false">IF($A113="","",IF(LEFT($A113,1)=I$9,$F113,""))</f>
        <v/>
      </c>
      <c r="J113" s="271" t="str">
        <f aca="false">IF($A113="","",IF(LEFT($A113,1)=J$9,$F113,""))</f>
        <v/>
      </c>
      <c r="K113" s="271" t="str">
        <f aca="false">IF($A113="","",IF(LEFT($A113,1)=K$9,$F113,""))</f>
        <v/>
      </c>
      <c r="L113" s="271" t="str">
        <f aca="false">IF($A113="","",IF(LEFT($A113,1)=L$9,$F113,""))</f>
        <v/>
      </c>
      <c r="M113" s="271" t="str">
        <f aca="false">IF($A113="","",IF(LEFT($A113,1)=M$9,$F113,""))</f>
        <v/>
      </c>
      <c r="N113" s="271" t="str">
        <f aca="false">IF($A113="","",IF(LEFT($A113,1)=N$9,$F113,""))</f>
        <v/>
      </c>
    </row>
    <row r="114" customFormat="false" ht="14.65" hidden="false" customHeight="true" outlineLevel="0" collapsed="false">
      <c r="A114" s="284" t="n">
        <f aca="false">Results!D31</f>
        <v>0</v>
      </c>
      <c r="B114" s="285" t="n">
        <v>6</v>
      </c>
      <c r="C114" s="286" t="str">
        <f aca="false">IF(A114=0,"",INDEX(Mens_team_declarations,MATCH(A$108,Events_men,0),MATCH(A114,men_short_codes,0)))</f>
        <v/>
      </c>
      <c r="D114" s="286" t="str">
        <f aca="false">IF(A114=0,"",INDEX(Club_names,MATCH(A114,men_short_codes,0)))</f>
        <v/>
      </c>
      <c r="E114" s="291" t="n">
        <f aca="false">Results!E31</f>
        <v>0</v>
      </c>
      <c r="F114" s="288" t="n">
        <v>1</v>
      </c>
      <c r="H114" s="271" t="str">
        <f aca="false">IF($A114="","",IF(LEFT($A114,1)=H$9,$F114,""))</f>
        <v/>
      </c>
      <c r="I114" s="271" t="str">
        <f aca="false">IF($A114="","",IF(LEFT($A114,1)=I$9,$F114,""))</f>
        <v/>
      </c>
      <c r="J114" s="271" t="str">
        <f aca="false">IF($A114="","",IF(LEFT($A114,1)=J$9,$F114,""))</f>
        <v/>
      </c>
      <c r="K114" s="271" t="str">
        <f aca="false">IF($A114="","",IF(LEFT($A114,1)=K$9,$F114,""))</f>
        <v/>
      </c>
      <c r="L114" s="271" t="str">
        <f aca="false">IF($A114="","",IF(LEFT($A114,1)=L$9,$F114,""))</f>
        <v/>
      </c>
      <c r="M114" s="271" t="str">
        <f aca="false">IF($A114="","",IF(LEFT($A114,1)=M$9,$F114,""))</f>
        <v/>
      </c>
      <c r="N114" s="271" t="str">
        <f aca="false">IF($A114="","",IF(LEFT($A114,1)=N$9,$F114,""))</f>
        <v/>
      </c>
    </row>
    <row r="115" customFormat="false" ht="14.65" hidden="false" customHeight="true" outlineLevel="0" collapsed="false">
      <c r="A115" s="263" t="str">
        <f aca="false">Results!I25</f>
        <v>400m</v>
      </c>
      <c r="C115" s="283" t="str">
        <f aca="false">CONCATENATE("Mens ",P115)</f>
        <v>Mens 400m B</v>
      </c>
      <c r="D115" s="290"/>
      <c r="E115" s="292"/>
      <c r="P115" s="0" t="str">
        <f aca="false">CONCATENATE(A115," B")</f>
        <v>400m B</v>
      </c>
    </row>
    <row r="116" customFormat="false" ht="14.65" hidden="false" customHeight="true" outlineLevel="0" collapsed="false">
      <c r="A116" s="284" t="str">
        <f aca="false">Results!L26</f>
        <v>MM</v>
      </c>
      <c r="B116" s="285" t="n">
        <v>1</v>
      </c>
      <c r="C116" s="286" t="str">
        <f aca="false">IF(A116=0,"",INDEX(Mens_team_declarations,MATCH(A$115,Events_men,0),MATCH(A116,men_short_codes,0)))</f>
        <v>Steve Baldock</v>
      </c>
      <c r="D116" s="286" t="str">
        <f aca="false">IF(A116=0,"",INDEX(Club_names,MATCH(A116,men_short_codes,0)))</f>
        <v>Hastings AC</v>
      </c>
      <c r="E116" s="291" t="n">
        <f aca="false">Results!M26</f>
        <v>0.000650462962962963</v>
      </c>
      <c r="F116" s="288" t="n">
        <v>6</v>
      </c>
      <c r="H116" s="271" t="str">
        <f aca="false">IF($A116="","",IF(LEFT($A116,1)=H$9,$F116,""))</f>
        <v/>
      </c>
      <c r="I116" s="271" t="str">
        <f aca="false">IF($A116="","",IF(LEFT($A116,1)=I$9,$F116,""))</f>
        <v/>
      </c>
      <c r="J116" s="271" t="str">
        <f aca="false">IF($A116="","",IF(LEFT($A116,1)=J$9,$F116,""))</f>
        <v/>
      </c>
      <c r="K116" s="271" t="str">
        <f aca="false">IF($A116="","",IF(LEFT($A116,1)=K$9,$F116,""))</f>
        <v/>
      </c>
      <c r="L116" s="271" t="n">
        <f aca="false">IF($A116="","",IF(LEFT($A116,1)=L$9,$F116,""))</f>
        <v>6</v>
      </c>
      <c r="M116" s="271" t="str">
        <f aca="false">IF($A116="","",IF(LEFT($A116,1)=M$9,$F116,""))</f>
        <v/>
      </c>
      <c r="N116" s="271" t="str">
        <f aca="false">IF($A116="","",IF(LEFT($A116,1)=N$9,$F116,""))</f>
        <v/>
      </c>
    </row>
    <row r="117" customFormat="false" ht="14.65" hidden="false" customHeight="true" outlineLevel="0" collapsed="false">
      <c r="A117" s="284" t="str">
        <f aca="false">Results!L27</f>
        <v>GG</v>
      </c>
      <c r="B117" s="285" t="n">
        <v>2</v>
      </c>
      <c r="C117" s="286" t="str">
        <f aca="false">IF(A117=0,"",INDEX(Mens_team_declarations,MATCH(A$115,Events_men,0),MATCH(A117,men_short_codes,0)))</f>
        <v>Phil Payne</v>
      </c>
      <c r="D117" s="286" t="str">
        <f aca="false">IF(A117=0,"",INDEX(Club_names,MATCH(A117,men_short_codes,0)))</f>
        <v>Haywards Heath &amp; Lewes</v>
      </c>
      <c r="E117" s="291" t="n">
        <f aca="false">Results!M27</f>
        <v>0.000756944444444444</v>
      </c>
      <c r="F117" s="288" t="n">
        <v>5</v>
      </c>
      <c r="H117" s="271" t="str">
        <f aca="false">IF($A117="","",IF(LEFT($A117,1)=H$9,$F117,""))</f>
        <v/>
      </c>
      <c r="I117" s="271" t="str">
        <f aca="false">IF($A117="","",IF(LEFT($A117,1)=I$9,$F117,""))</f>
        <v/>
      </c>
      <c r="J117" s="271" t="str">
        <f aca="false">IF($A117="","",IF(LEFT($A117,1)=J$9,$F117,""))</f>
        <v/>
      </c>
      <c r="K117" s="271" t="str">
        <f aca="false">IF($A117="","",IF(LEFT($A117,1)=K$9,$F117,""))</f>
        <v/>
      </c>
      <c r="L117" s="271" t="str">
        <f aca="false">IF($A117="","",IF(LEFT($A117,1)=L$9,$F117,""))</f>
        <v/>
      </c>
      <c r="M117" s="271" t="n">
        <f aca="false">IF($A117="","",IF(LEFT($A117,1)=M$9,$F117,""))</f>
        <v>5</v>
      </c>
      <c r="N117" s="271" t="str">
        <f aca="false">IF($A117="","",IF(LEFT($A117,1)=N$9,$F117,""))</f>
        <v/>
      </c>
    </row>
    <row r="118" customFormat="false" ht="14.65" hidden="false" customHeight="true" outlineLevel="0" collapsed="false">
      <c r="A118" s="284" t="str">
        <f aca="false">Results!L28</f>
        <v>EE</v>
      </c>
      <c r="B118" s="285" t="n">
        <v>3</v>
      </c>
      <c r="C118" s="286" t="str">
        <f aca="false">IF(A118=0,"",INDEX(Mens_team_declarations,MATCH(A$115,Events_men,0),MATCH(A118,men_short_codes,0)))</f>
        <v>Leeland Pavey</v>
      </c>
      <c r="D118" s="286" t="str">
        <f aca="false">IF(A118=0,"",INDEX(Club_names,MATCH(A118,men_short_codes,0)))</f>
        <v>Eastbourne &amp; Hailsham</v>
      </c>
      <c r="E118" s="291" t="n">
        <f aca="false">Results!M28</f>
        <v>0.000767361111111111</v>
      </c>
      <c r="F118" s="288" t="n">
        <v>4</v>
      </c>
      <c r="H118" s="271" t="str">
        <f aca="false">IF($A118="","",IF(LEFT($A118,1)=H$9,$F118,""))</f>
        <v/>
      </c>
      <c r="I118" s="271" t="str">
        <f aca="false">IF($A118="","",IF(LEFT($A118,1)=I$9,$F118,""))</f>
        <v/>
      </c>
      <c r="J118" s="271" t="str">
        <f aca="false">IF($A118="","",IF(LEFT($A118,1)=J$9,$F118,""))</f>
        <v/>
      </c>
      <c r="K118" s="271" t="n">
        <f aca="false">IF($A118="","",IF(LEFT($A118,1)=K$9,$F118,""))</f>
        <v>4</v>
      </c>
      <c r="L118" s="271" t="str">
        <f aca="false">IF($A118="","",IF(LEFT($A118,1)=L$9,$F118,""))</f>
        <v/>
      </c>
      <c r="M118" s="271" t="str">
        <f aca="false">IF($A118="","",IF(LEFT($A118,1)=M$9,$F118,""))</f>
        <v/>
      </c>
      <c r="N118" s="271" t="str">
        <f aca="false">IF($A118="","",IF(LEFT($A118,1)=N$9,$F118,""))</f>
        <v/>
      </c>
    </row>
    <row r="119" customFormat="false" ht="14.65" hidden="false" customHeight="true" outlineLevel="0" collapsed="false">
      <c r="A119" s="284" t="str">
        <f aca="false">Results!L29</f>
        <v>BB</v>
      </c>
      <c r="B119" s="285" t="n">
        <v>4</v>
      </c>
      <c r="C119" s="286" t="str">
        <f aca="false">IF(A119=0,"",INDEX(Mens_team_declarations,MATCH(A$115,Events_men,0),MATCH(A119,men_short_codes,0)))</f>
        <v>Louis Taub</v>
      </c>
      <c r="D119" s="286" t="str">
        <f aca="false">IF(A119=0,"",INDEX(Club_names,MATCH(A119,men_short_codes,0)))</f>
        <v>Brighton &amp; Hove AC</v>
      </c>
      <c r="E119" s="291" t="n">
        <f aca="false">Results!M29</f>
        <v>0.000842592592592593</v>
      </c>
      <c r="F119" s="288" t="n">
        <v>3</v>
      </c>
      <c r="H119" s="271" t="str">
        <f aca="false">IF($A119="","",IF(LEFT($A119,1)=H$9,$F119,""))</f>
        <v/>
      </c>
      <c r="I119" s="271" t="n">
        <f aca="false">IF($A119="","",IF(LEFT($A119,1)=I$9,$F119,""))</f>
        <v>3</v>
      </c>
      <c r="J119" s="271" t="str">
        <f aca="false">IF($A119="","",IF(LEFT($A119,1)=J$9,$F119,""))</f>
        <v/>
      </c>
      <c r="K119" s="271" t="str">
        <f aca="false">IF($A119="","",IF(LEFT($A119,1)=K$9,$F119,""))</f>
        <v/>
      </c>
      <c r="L119" s="271" t="str">
        <f aca="false">IF($A119="","",IF(LEFT($A119,1)=L$9,$F119,""))</f>
        <v/>
      </c>
      <c r="M119" s="271" t="str">
        <f aca="false">IF($A119="","",IF(LEFT($A119,1)=M$9,$F119,""))</f>
        <v/>
      </c>
      <c r="N119" s="271" t="str">
        <f aca="false">IF($A119="","",IF(LEFT($A119,1)=N$9,$F119,""))</f>
        <v/>
      </c>
    </row>
    <row r="120" customFormat="false" ht="14.65" hidden="false" customHeight="true" outlineLevel="0" collapsed="false">
      <c r="A120" s="284" t="str">
        <f aca="false">Results!L30</f>
        <v>AA</v>
      </c>
      <c r="B120" s="285" t="n">
        <v>5</v>
      </c>
      <c r="C120" s="286" t="str">
        <f aca="false">IF(A120=0,"",INDEX(Mens_team_declarations,MATCH(A$115,Events_men,0),MATCH(A120,men_short_codes,0)))</f>
        <v>Graham Shorter</v>
      </c>
      <c r="D120" s="286" t="str">
        <f aca="false">IF(A120=0,"",INDEX(Club_names,MATCH(A120,men_short_codes,0)))</f>
        <v>Arena 80</v>
      </c>
      <c r="E120" s="291" t="n">
        <f aca="false">Results!M30</f>
        <v>0.000875</v>
      </c>
      <c r="F120" s="288" t="n">
        <v>2</v>
      </c>
      <c r="H120" s="271" t="n">
        <f aca="false">IF($A120="","",IF(LEFT($A120,1)=H$9,$F120,""))</f>
        <v>2</v>
      </c>
      <c r="I120" s="271" t="str">
        <f aca="false">IF($A120="","",IF(LEFT($A120,1)=I$9,$F120,""))</f>
        <v/>
      </c>
      <c r="J120" s="271" t="str">
        <f aca="false">IF($A120="","",IF(LEFT($A120,1)=J$9,$F120,""))</f>
        <v/>
      </c>
      <c r="K120" s="271" t="str">
        <f aca="false">IF($A120="","",IF(LEFT($A120,1)=K$9,$F120,""))</f>
        <v/>
      </c>
      <c r="L120" s="271" t="str">
        <f aca="false">IF($A120="","",IF(LEFT($A120,1)=L$9,$F120,""))</f>
        <v/>
      </c>
      <c r="M120" s="271" t="str">
        <f aca="false">IF($A120="","",IF(LEFT($A120,1)=M$9,$F120,""))</f>
        <v/>
      </c>
      <c r="N120" s="271" t="str">
        <f aca="false">IF($A120="","",IF(LEFT($A120,1)=N$9,$F120,""))</f>
        <v/>
      </c>
    </row>
    <row r="121" customFormat="false" ht="14.65" hidden="false" customHeight="true" outlineLevel="0" collapsed="false">
      <c r="A121" s="284" t="n">
        <f aca="false">Results!L31</f>
        <v>0</v>
      </c>
      <c r="B121" s="285" t="n">
        <v>6</v>
      </c>
      <c r="C121" s="286" t="str">
        <f aca="false">IF(A121=0,"",INDEX(Mens_team_declarations,MATCH(A$115,Events_men,0),MATCH(A121,men_short_codes,0)))</f>
        <v/>
      </c>
      <c r="D121" s="286" t="str">
        <f aca="false">IF(A121=0,"",INDEX(Club_names,MATCH(A121,men_short_codes,0)))</f>
        <v/>
      </c>
      <c r="E121" s="291" t="n">
        <f aca="false">Results!M31</f>
        <v>0</v>
      </c>
      <c r="F121" s="288" t="n">
        <v>1</v>
      </c>
      <c r="H121" s="271" t="str">
        <f aca="false">IF($A121="","",IF(LEFT($A121,1)=H$9,$F121,""))</f>
        <v/>
      </c>
      <c r="I121" s="271" t="str">
        <f aca="false">IF($A121="","",IF(LEFT($A121,1)=I$9,$F121,""))</f>
        <v/>
      </c>
      <c r="J121" s="271" t="str">
        <f aca="false">IF($A121="","",IF(LEFT($A121,1)=J$9,$F121,""))</f>
        <v/>
      </c>
      <c r="K121" s="271" t="str">
        <f aca="false">IF($A121="","",IF(LEFT($A121,1)=K$9,$F121,""))</f>
        <v/>
      </c>
      <c r="L121" s="271" t="str">
        <f aca="false">IF($A121="","",IF(LEFT($A121,1)=L$9,$F121,""))</f>
        <v/>
      </c>
      <c r="M121" s="271" t="str">
        <f aca="false">IF($A121="","",IF(LEFT($A121,1)=M$9,$F121,""))</f>
        <v/>
      </c>
      <c r="N121" s="271" t="str">
        <f aca="false">IF($A121="","",IF(LEFT($A121,1)=N$9,$F121,""))</f>
        <v/>
      </c>
    </row>
    <row r="122" customFormat="false" ht="14.65" hidden="false" customHeight="true" outlineLevel="0" collapsed="false">
      <c r="A122" s="263" t="str">
        <f aca="false">Results!P25</f>
        <v>400m</v>
      </c>
      <c r="C122" s="283" t="str">
        <f aca="false">CONCATENATE("Mens ",P122)</f>
        <v>Mens 400m 50+</v>
      </c>
      <c r="D122" s="290"/>
      <c r="E122" s="292"/>
      <c r="P122" s="0" t="str">
        <f aca="false">CONCATENATE(A122," 50+")</f>
        <v>400m 50+</v>
      </c>
    </row>
    <row r="123" customFormat="false" ht="14.65" hidden="false" customHeight="true" outlineLevel="0" collapsed="false">
      <c r="A123" s="284" t="n">
        <f aca="false">Results!S26</f>
        <v>17</v>
      </c>
      <c r="B123" s="285" t="n">
        <v>1</v>
      </c>
      <c r="C123" s="286" t="str">
        <f aca="false">IF(A123=0,"",INDEX(Mens_team_declarations,MATCH(A$122,Events_men,0),MATCH(A123,men_short_codes,0)))</f>
        <v>Andy Dray</v>
      </c>
      <c r="D123" s="286" t="str">
        <f aca="false">IF(A123=0,"",INDEX(Club_names,MATCH(A123,men_short_codes,0)))</f>
        <v>Haywards Heath &amp; Lewes</v>
      </c>
      <c r="E123" s="287" t="str">
        <f aca="false">Results!T26</f>
        <v>0:62.5</v>
      </c>
      <c r="F123" s="288" t="n">
        <v>6</v>
      </c>
      <c r="H123" s="271" t="str">
        <f aca="false">IF($A123="","",IF($A123=H$11,$F123,""))</f>
        <v/>
      </c>
      <c r="I123" s="271" t="str">
        <f aca="false">IF($A123="","",IF($A123=I$11,$F123,""))</f>
        <v/>
      </c>
      <c r="J123" s="271" t="str">
        <f aca="false">IF($A123="","",IF($A123=J$11,$F123,""))</f>
        <v/>
      </c>
      <c r="K123" s="271" t="str">
        <f aca="false">IF($A123="","",IF($A123=K$11,$F123,""))</f>
        <v/>
      </c>
      <c r="L123" s="271" t="str">
        <f aca="false">IF($A123="","",IF($A123=L$11,$F123,""))</f>
        <v/>
      </c>
      <c r="M123" s="271" t="n">
        <f aca="false">IF($A123="","",IF($A123=M$11,$F123,""))</f>
        <v>6</v>
      </c>
      <c r="N123" s="271" t="str">
        <f aca="false">IF($A123="","",IF($A123=N$11,$F123,""))</f>
        <v/>
      </c>
    </row>
    <row r="124" customFormat="false" ht="14.65" hidden="false" customHeight="true" outlineLevel="0" collapsed="false">
      <c r="A124" s="284" t="n">
        <f aca="false">Results!S27</f>
        <v>11</v>
      </c>
      <c r="B124" s="285" t="n">
        <v>2</v>
      </c>
      <c r="C124" s="286" t="str">
        <f aca="false">IF(A124=0,"",INDEX(Mens_team_declarations,MATCH(A$122,Events_men,0),MATCH(A124,men_short_codes,0)))</f>
        <v>Sean Gibson</v>
      </c>
      <c r="D124" s="286" t="str">
        <f aca="false">IF(A124=0,"",INDEX(Club_names,MATCH(A124,men_short_codes,0)))</f>
        <v>Brighton &amp; Hove AC</v>
      </c>
      <c r="E124" s="287" t="str">
        <f aca="false">Results!T27</f>
        <v>0:65.5</v>
      </c>
      <c r="F124" s="288" t="n">
        <v>5</v>
      </c>
      <c r="H124" s="271" t="str">
        <f aca="false">IF($A124="","",IF($A124=H$11,$F124,""))</f>
        <v/>
      </c>
      <c r="I124" s="271" t="n">
        <f aca="false">IF($A124="","",IF($A124=I$11,$F124,""))</f>
        <v>5</v>
      </c>
      <c r="J124" s="271" t="str">
        <f aca="false">IF($A124="","",IF($A124=J$11,$F124,""))</f>
        <v/>
      </c>
      <c r="K124" s="271" t="str">
        <f aca="false">IF($A124="","",IF($A124=K$11,$F124,""))</f>
        <v/>
      </c>
      <c r="L124" s="271" t="str">
        <f aca="false">IF($A124="","",IF($A124=L$11,$F124,""))</f>
        <v/>
      </c>
      <c r="M124" s="271" t="str">
        <f aca="false">IF($A124="","",IF($A124=M$11,$F124,""))</f>
        <v/>
      </c>
      <c r="N124" s="271" t="str">
        <f aca="false">IF($A124="","",IF($A124=N$11,$F124,""))</f>
        <v/>
      </c>
    </row>
    <row r="125" customFormat="false" ht="14.65" hidden="false" customHeight="true" outlineLevel="0" collapsed="false">
      <c r="A125" s="284" t="n">
        <f aca="false">Results!S28</f>
        <v>14</v>
      </c>
      <c r="B125" s="285" t="n">
        <v>3</v>
      </c>
      <c r="C125" s="286" t="str">
        <f aca="false">IF(A125=0,"",INDEX(Mens_team_declarations,MATCH(A$122,Events_men,0),MATCH(A125,men_short_codes,0)))</f>
        <v>Alan Rolfe</v>
      </c>
      <c r="D125" s="286" t="str">
        <f aca="false">IF(A125=0,"",INDEX(Club_names,MATCH(A125,men_short_codes,0)))</f>
        <v>Eastbourne &amp; Hailsham</v>
      </c>
      <c r="E125" s="287" t="str">
        <f aca="false">Results!T28</f>
        <v>0:66.6</v>
      </c>
      <c r="F125" s="288" t="n">
        <v>4</v>
      </c>
      <c r="H125" s="271" t="str">
        <f aca="false">IF($A125="","",IF($A125=H$11,$F125,""))</f>
        <v/>
      </c>
      <c r="I125" s="271" t="str">
        <f aca="false">IF($A125="","",IF($A125=I$11,$F125,""))</f>
        <v/>
      </c>
      <c r="J125" s="271" t="str">
        <f aca="false">IF($A125="","",IF($A125=J$11,$F125,""))</f>
        <v/>
      </c>
      <c r="K125" s="271" t="n">
        <f aca="false">IF($A125="","",IF($A125=K$11,$F125,""))</f>
        <v>4</v>
      </c>
      <c r="L125" s="271" t="str">
        <f aca="false">IF($A125="","",IF($A125=L$11,$F125,""))</f>
        <v/>
      </c>
      <c r="M125" s="271" t="str">
        <f aca="false">IF($A125="","",IF($A125=M$11,$F125,""))</f>
        <v/>
      </c>
      <c r="N125" s="271" t="str">
        <f aca="false">IF($A125="","",IF($A125=N$11,$F125,""))</f>
        <v/>
      </c>
    </row>
    <row r="126" customFormat="false" ht="14.65" hidden="false" customHeight="true" outlineLevel="0" collapsed="false">
      <c r="A126" s="284" t="n">
        <f aca="false">Results!S29</f>
        <v>10</v>
      </c>
      <c r="B126" s="285" t="n">
        <v>4</v>
      </c>
      <c r="C126" s="286" t="str">
        <f aca="false">IF(A126=0,"",INDEX(Mens_team_declarations,MATCH(A$122,Events_men,0),MATCH(A126,men_short_codes,0)))</f>
        <v>Brian Steene</v>
      </c>
      <c r="D126" s="286" t="str">
        <f aca="false">IF(A126=0,"",INDEX(Club_names,MATCH(A126,men_short_codes,0)))</f>
        <v>Arena 80</v>
      </c>
      <c r="E126" s="287" t="str">
        <f aca="false">Results!T29</f>
        <v>0:67.8</v>
      </c>
      <c r="F126" s="288" t="n">
        <v>3</v>
      </c>
      <c r="H126" s="271" t="n">
        <f aca="false">IF($A126="","",IF($A126=H$11,$F126,""))</f>
        <v>3</v>
      </c>
      <c r="I126" s="271" t="str">
        <f aca="false">IF($A126="","",IF($A126=I$11,$F126,""))</f>
        <v/>
      </c>
      <c r="J126" s="271" t="str">
        <f aca="false">IF($A126="","",IF($A126=J$11,$F126,""))</f>
        <v/>
      </c>
      <c r="K126" s="271" t="str">
        <f aca="false">IF($A126="","",IF($A126=K$11,$F126,""))</f>
        <v/>
      </c>
      <c r="L126" s="271" t="str">
        <f aca="false">IF($A126="","",IF($A126=L$11,$F126,""))</f>
        <v/>
      </c>
      <c r="M126" s="271" t="str">
        <f aca="false">IF($A126="","",IF($A126=M$11,$F126,""))</f>
        <v/>
      </c>
      <c r="N126" s="271" t="str">
        <f aca="false">IF($A126="","",IF($A126=N$11,$F126,""))</f>
        <v/>
      </c>
    </row>
    <row r="127" customFormat="false" ht="14.65" hidden="false" customHeight="true" outlineLevel="0" collapsed="false">
      <c r="A127" s="284" t="n">
        <f aca="false">Results!S30</f>
        <v>0</v>
      </c>
      <c r="B127" s="285" t="n">
        <v>5</v>
      </c>
      <c r="C127" s="286" t="str">
        <f aca="false">IF(A127=0,"",INDEX(Mens_team_declarations,MATCH(A$122,Events_men,0),MATCH(A127,men_short_codes,0)))</f>
        <v/>
      </c>
      <c r="D127" s="286" t="str">
        <f aca="false">IF(A127=0,"",INDEX(Club_names,MATCH(A127,men_short_codes,0)))</f>
        <v/>
      </c>
      <c r="E127" s="287" t="n">
        <f aca="false">Results!T30</f>
        <v>0</v>
      </c>
      <c r="F127" s="288" t="n">
        <v>2</v>
      </c>
      <c r="H127" s="271" t="str">
        <f aca="false">IF($A127="","",IF($A127=H$11,$F127,""))</f>
        <v/>
      </c>
      <c r="I127" s="271" t="str">
        <f aca="false">IF($A127="","",IF($A127=I$11,$F127,""))</f>
        <v/>
      </c>
      <c r="J127" s="271" t="str">
        <f aca="false">IF($A127="","",IF($A127=J$11,$F127,""))</f>
        <v/>
      </c>
      <c r="K127" s="271" t="str">
        <f aca="false">IF($A127="","",IF($A127=K$11,$F127,""))</f>
        <v/>
      </c>
      <c r="L127" s="271" t="str">
        <f aca="false">IF($A127="","",IF($A127=L$11,$F127,""))</f>
        <v/>
      </c>
      <c r="M127" s="271" t="str">
        <f aca="false">IF($A127="","",IF($A127=M$11,$F127,""))</f>
        <v/>
      </c>
      <c r="N127" s="271" t="str">
        <f aca="false">IF($A127="","",IF($A127=N$11,$F127,""))</f>
        <v/>
      </c>
    </row>
    <row r="128" customFormat="false" ht="14.65" hidden="false" customHeight="true" outlineLevel="0" collapsed="false">
      <c r="A128" s="284" t="n">
        <f aca="false">Results!S31</f>
        <v>0</v>
      </c>
      <c r="B128" s="285" t="n">
        <v>6</v>
      </c>
      <c r="C128" s="286" t="str">
        <f aca="false">IF(A128=0,"",INDEX(Mens_team_declarations,MATCH(A$122,Events_men,0),MATCH(A128,men_short_codes,0)))</f>
        <v/>
      </c>
      <c r="D128" s="286" t="str">
        <f aca="false">IF(A128=0,"",INDEX(Club_names,MATCH(A128,men_short_codes,0)))</f>
        <v/>
      </c>
      <c r="E128" s="287" t="n">
        <f aca="false">Results!T31</f>
        <v>0</v>
      </c>
      <c r="F128" s="288" t="n">
        <v>1</v>
      </c>
      <c r="H128" s="271" t="str">
        <f aca="false">IF($A128="","",IF($A128=H$11,$F128,""))</f>
        <v/>
      </c>
      <c r="I128" s="271" t="str">
        <f aca="false">IF($A128="","",IF($A128=I$11,$F128,""))</f>
        <v/>
      </c>
      <c r="J128" s="271" t="str">
        <f aca="false">IF($A128="","",IF($A128=J$11,$F128,""))</f>
        <v/>
      </c>
      <c r="K128" s="271" t="str">
        <f aca="false">IF($A128="","",IF($A128=K$11,$F128,""))</f>
        <v/>
      </c>
      <c r="L128" s="271" t="str">
        <f aca="false">IF($A128="","",IF($A128=L$11,$F128,""))</f>
        <v/>
      </c>
      <c r="M128" s="271" t="str">
        <f aca="false">IF($A128="","",IF($A128=M$11,$F128,""))</f>
        <v/>
      </c>
      <c r="N128" s="271" t="str">
        <f aca="false">IF($A128="","",IF($A128=N$11,$F128,""))</f>
        <v/>
      </c>
    </row>
    <row r="129" customFormat="false" ht="14.65" hidden="false" customHeight="true" outlineLevel="0" collapsed="false">
      <c r="A129" s="263" t="str">
        <f aca="false">Results!A32</f>
        <v>100m</v>
      </c>
      <c r="C129" s="283" t="str">
        <f aca="false">CONCATENATE("Mens ",P129)</f>
        <v>Mens 100m A</v>
      </c>
      <c r="D129" s="290"/>
      <c r="P129" s="0" t="str">
        <f aca="false">CONCATENATE(A129," A")</f>
        <v>100m A</v>
      </c>
    </row>
    <row r="130" customFormat="false" ht="14.65" hidden="false" customHeight="true" outlineLevel="0" collapsed="false">
      <c r="A130" s="284" t="str">
        <f aca="false">Results!D33</f>
        <v>G</v>
      </c>
      <c r="B130" s="285" t="n">
        <v>1</v>
      </c>
      <c r="C130" s="286" t="str">
        <f aca="false">IF(A130=0,"",INDEX(Mens_team_declarations,MATCH(A$129,Events_men,0),MATCH(A130,men_short_codes,0)))</f>
        <v>Owen Wells</v>
      </c>
      <c r="D130" s="286" t="str">
        <f aca="false">IF(A130=0,"",INDEX(Club_names,MATCH(A130,men_short_codes,0)))</f>
        <v>Haywards Heath &amp; Lewes</v>
      </c>
      <c r="E130" s="291" t="n">
        <f aca="false">Results!E33</f>
        <v>0.000140046296296296</v>
      </c>
      <c r="F130" s="288" t="n">
        <v>6</v>
      </c>
      <c r="H130" s="271" t="str">
        <f aca="false">IF($A130="","",IF(LEFT($A130,1)=H$9,$F130,""))</f>
        <v/>
      </c>
      <c r="I130" s="271" t="str">
        <f aca="false">IF($A130="","",IF(LEFT($A130,1)=I$9,$F130,""))</f>
        <v/>
      </c>
      <c r="J130" s="271" t="str">
        <f aca="false">IF($A130="","",IF(LEFT($A130,1)=J$9,$F130,""))</f>
        <v/>
      </c>
      <c r="K130" s="271" t="str">
        <f aca="false">IF($A130="","",IF(LEFT($A130,1)=K$9,$F130,""))</f>
        <v/>
      </c>
      <c r="L130" s="271" t="str">
        <f aca="false">IF($A130="","",IF(LEFT($A130,1)=L$9,$F130,""))</f>
        <v/>
      </c>
      <c r="M130" s="271" t="n">
        <f aca="false">IF($A130="","",IF(LEFT($A130,1)=M$9,$F130,""))</f>
        <v>6</v>
      </c>
      <c r="N130" s="271" t="str">
        <f aca="false">IF($A130="","",IF(LEFT($A130,1)=N$9,$F130,""))</f>
        <v/>
      </c>
    </row>
    <row r="131" customFormat="false" ht="14.65" hidden="false" customHeight="true" outlineLevel="0" collapsed="false">
      <c r="A131" s="284" t="str">
        <f aca="false">Results!D34</f>
        <v>B</v>
      </c>
      <c r="B131" s="285" t="n">
        <v>2</v>
      </c>
      <c r="C131" s="286" t="str">
        <f aca="false">IF(A131=0,"",INDEX(Mens_team_declarations,MATCH(A$129,Events_men,0),MATCH(A131,men_short_codes,0)))</f>
        <v>Paul Howard</v>
      </c>
      <c r="D131" s="286" t="str">
        <f aca="false">IF(A131=0,"",INDEX(Club_names,MATCH(A131,men_short_codes,0)))</f>
        <v>Brighton &amp; Hove AC</v>
      </c>
      <c r="E131" s="291" t="n">
        <f aca="false">Results!E34</f>
        <v>0.00015162037037037</v>
      </c>
      <c r="F131" s="288" t="n">
        <v>5</v>
      </c>
      <c r="H131" s="271" t="str">
        <f aca="false">IF($A131="","",IF(LEFT($A131,1)=H$9,$F131,""))</f>
        <v/>
      </c>
      <c r="I131" s="271" t="n">
        <f aca="false">IF($A131="","",IF(LEFT($A131,1)=I$9,$F131,""))</f>
        <v>5</v>
      </c>
      <c r="J131" s="271" t="str">
        <f aca="false">IF($A131="","",IF(LEFT($A131,1)=J$9,$F131,""))</f>
        <v/>
      </c>
      <c r="K131" s="271" t="str">
        <f aca="false">IF($A131="","",IF(LEFT($A131,1)=K$9,$F131,""))</f>
        <v/>
      </c>
      <c r="L131" s="271" t="str">
        <f aca="false">IF($A131="","",IF(LEFT($A131,1)=L$9,$F131,""))</f>
        <v/>
      </c>
      <c r="M131" s="271" t="str">
        <f aca="false">IF($A131="","",IF(LEFT($A131,1)=M$9,$F131,""))</f>
        <v/>
      </c>
      <c r="N131" s="271" t="str">
        <f aca="false">IF($A131="","",IF(LEFT($A131,1)=N$9,$F131,""))</f>
        <v/>
      </c>
    </row>
    <row r="132" customFormat="false" ht="14.65" hidden="false" customHeight="true" outlineLevel="0" collapsed="false">
      <c r="A132" s="284" t="str">
        <f aca="false">Results!D35</f>
        <v>E</v>
      </c>
      <c r="B132" s="285" t="n">
        <v>3</v>
      </c>
      <c r="C132" s="286" t="str">
        <f aca="false">IF(A132=0,"",INDEX(Mens_team_declarations,MATCH(A$129,Events_men,0),MATCH(A132,men_short_codes,0)))</f>
        <v>Gareth Taplin</v>
      </c>
      <c r="D132" s="286" t="str">
        <f aca="false">IF(A132=0,"",INDEX(Club_names,MATCH(A132,men_short_codes,0)))</f>
        <v>Eastbourne &amp; Hailsham</v>
      </c>
      <c r="E132" s="291" t="n">
        <f aca="false">Results!E35</f>
        <v>0.000164351851851852</v>
      </c>
      <c r="F132" s="288" t="n">
        <v>4</v>
      </c>
      <c r="H132" s="271" t="str">
        <f aca="false">IF($A132="","",IF(LEFT($A132,1)=H$9,$F132,""))</f>
        <v/>
      </c>
      <c r="I132" s="271" t="str">
        <f aca="false">IF($A132="","",IF(LEFT($A132,1)=I$9,$F132,""))</f>
        <v/>
      </c>
      <c r="J132" s="271" t="str">
        <f aca="false">IF($A132="","",IF(LEFT($A132,1)=J$9,$F132,""))</f>
        <v/>
      </c>
      <c r="K132" s="271" t="n">
        <f aca="false">IF($A132="","",IF(LEFT($A132,1)=K$9,$F132,""))</f>
        <v>4</v>
      </c>
      <c r="L132" s="271" t="str">
        <f aca="false">IF($A132="","",IF(LEFT($A132,1)=L$9,$F132,""))</f>
        <v/>
      </c>
      <c r="M132" s="271" t="str">
        <f aca="false">IF($A132="","",IF(LEFT($A132,1)=M$9,$F132,""))</f>
        <v/>
      </c>
      <c r="N132" s="271" t="str">
        <f aca="false">IF($A132="","",IF(LEFT($A132,1)=N$9,$F132,""))</f>
        <v/>
      </c>
    </row>
    <row r="133" customFormat="false" ht="14.65" hidden="false" customHeight="true" outlineLevel="0" collapsed="false">
      <c r="A133" s="284" t="str">
        <f aca="false">Results!D36</f>
        <v>A</v>
      </c>
      <c r="B133" s="285" t="n">
        <v>4</v>
      </c>
      <c r="C133" s="286" t="str">
        <f aca="false">IF(A133=0,"",INDEX(Mens_team_declarations,MATCH(A$129,Events_men,0),MATCH(A133,men_short_codes,0)))</f>
        <v>David McKeown-Webster</v>
      </c>
      <c r="D133" s="286" t="str">
        <f aca="false">IF(A133=0,"",INDEX(Club_names,MATCH(A133,men_short_codes,0)))</f>
        <v>Arena 80</v>
      </c>
      <c r="E133" s="291" t="n">
        <f aca="false">Results!E36</f>
        <v>0.000167824074074074</v>
      </c>
      <c r="F133" s="288" t="n">
        <v>3</v>
      </c>
      <c r="H133" s="271" t="n">
        <f aca="false">IF($A133="","",IF(LEFT($A133,1)=H$9,$F133,""))</f>
        <v>3</v>
      </c>
      <c r="I133" s="271" t="str">
        <f aca="false">IF($A133="","",IF(LEFT($A133,1)=I$9,$F133,""))</f>
        <v/>
      </c>
      <c r="J133" s="271" t="str">
        <f aca="false">IF($A133="","",IF(LEFT($A133,1)=J$9,$F133,""))</f>
        <v/>
      </c>
      <c r="K133" s="271" t="str">
        <f aca="false">IF($A133="","",IF(LEFT($A133,1)=K$9,$F133,""))</f>
        <v/>
      </c>
      <c r="L133" s="271" t="str">
        <f aca="false">IF($A133="","",IF(LEFT($A133,1)=L$9,$F133,""))</f>
        <v/>
      </c>
      <c r="M133" s="271" t="str">
        <f aca="false">IF($A133="","",IF(LEFT($A133,1)=M$9,$F133,""))</f>
        <v/>
      </c>
      <c r="N133" s="271" t="str">
        <f aca="false">IF($A133="","",IF(LEFT($A133,1)=N$9,$F133,""))</f>
        <v/>
      </c>
    </row>
    <row r="134" customFormat="false" ht="14.65" hidden="false" customHeight="true" outlineLevel="0" collapsed="false">
      <c r="A134" s="284" t="n">
        <f aca="false">Results!D37</f>
        <v>0</v>
      </c>
      <c r="B134" s="285" t="n">
        <v>5</v>
      </c>
      <c r="C134" s="286" t="str">
        <f aca="false">IF(A134=0,"",INDEX(Mens_team_declarations,MATCH(A$129,Events_men,0),MATCH(A134,men_short_codes,0)))</f>
        <v/>
      </c>
      <c r="D134" s="286" t="str">
        <f aca="false">IF(A134=0,"",INDEX(Club_names,MATCH(A134,men_short_codes,0)))</f>
        <v/>
      </c>
      <c r="E134" s="291" t="n">
        <f aca="false">Results!E37</f>
        <v>0</v>
      </c>
      <c r="F134" s="288" t="n">
        <v>2</v>
      </c>
      <c r="H134" s="271" t="str">
        <f aca="false">IF($A134="","",IF(LEFT($A134,1)=H$9,$F134,""))</f>
        <v/>
      </c>
      <c r="I134" s="271" t="str">
        <f aca="false">IF($A134="","",IF(LEFT($A134,1)=I$9,$F134,""))</f>
        <v/>
      </c>
      <c r="J134" s="271" t="str">
        <f aca="false">IF($A134="","",IF(LEFT($A134,1)=J$9,$F134,""))</f>
        <v/>
      </c>
      <c r="K134" s="271" t="str">
        <f aca="false">IF($A134="","",IF(LEFT($A134,1)=K$9,$F134,""))</f>
        <v/>
      </c>
      <c r="L134" s="271" t="str">
        <f aca="false">IF($A134="","",IF(LEFT($A134,1)=L$9,$F134,""))</f>
        <v/>
      </c>
      <c r="M134" s="271" t="str">
        <f aca="false">IF($A134="","",IF(LEFT($A134,1)=M$9,$F134,""))</f>
        <v/>
      </c>
      <c r="N134" s="271" t="str">
        <f aca="false">IF($A134="","",IF(LEFT($A134,1)=N$9,$F134,""))</f>
        <v/>
      </c>
    </row>
    <row r="135" customFormat="false" ht="14.65" hidden="false" customHeight="true" outlineLevel="0" collapsed="false">
      <c r="A135" s="284" t="n">
        <f aca="false">Results!D38</f>
        <v>0</v>
      </c>
      <c r="B135" s="285" t="n">
        <v>6</v>
      </c>
      <c r="C135" s="286" t="str">
        <f aca="false">IF(A135=0,"",INDEX(Mens_team_declarations,MATCH(A$129,Events_men,0),MATCH(A135,men_short_codes,0)))</f>
        <v/>
      </c>
      <c r="D135" s="286" t="str">
        <f aca="false">IF(A135=0,"",INDEX(Club_names,MATCH(A135,men_short_codes,0)))</f>
        <v/>
      </c>
      <c r="E135" s="291" t="n">
        <f aca="false">Results!E38</f>
        <v>0</v>
      </c>
      <c r="F135" s="288" t="n">
        <v>1</v>
      </c>
      <c r="H135" s="271" t="str">
        <f aca="false">IF($A135="","",IF(LEFT($A135,1)=H$9,$F135,""))</f>
        <v/>
      </c>
      <c r="I135" s="271" t="str">
        <f aca="false">IF($A135="","",IF(LEFT($A135,1)=I$9,$F135,""))</f>
        <v/>
      </c>
      <c r="J135" s="271" t="str">
        <f aca="false">IF($A135="","",IF(LEFT($A135,1)=J$9,$F135,""))</f>
        <v/>
      </c>
      <c r="K135" s="271" t="str">
        <f aca="false">IF($A135="","",IF(LEFT($A135,1)=K$9,$F135,""))</f>
        <v/>
      </c>
      <c r="L135" s="271" t="str">
        <f aca="false">IF($A135="","",IF(LEFT($A135,1)=L$9,$F135,""))</f>
        <v/>
      </c>
      <c r="M135" s="271" t="str">
        <f aca="false">IF($A135="","",IF(LEFT($A135,1)=M$9,$F135,""))</f>
        <v/>
      </c>
      <c r="N135" s="271" t="str">
        <f aca="false">IF($A135="","",IF(LEFT($A135,1)=N$9,$F135,""))</f>
        <v/>
      </c>
    </row>
    <row r="136" customFormat="false" ht="14.65" hidden="false" customHeight="true" outlineLevel="0" collapsed="false">
      <c r="A136" s="263" t="str">
        <f aca="false">Results!I32</f>
        <v>100m</v>
      </c>
      <c r="C136" s="283" t="str">
        <f aca="false">CONCATENATE("Mens ",P136)</f>
        <v>Mens 100m B</v>
      </c>
      <c r="D136" s="290"/>
      <c r="P136" s="0" t="str">
        <f aca="false">CONCATENATE(A136," B")</f>
        <v>100m B</v>
      </c>
    </row>
    <row r="137" customFormat="false" ht="14.65" hidden="false" customHeight="true" outlineLevel="0" collapsed="false">
      <c r="A137" s="284" t="str">
        <f aca="false">Results!L33</f>
        <v>EE</v>
      </c>
      <c r="B137" s="285" t="n">
        <v>1</v>
      </c>
      <c r="C137" s="286" t="str">
        <f aca="false">IF(A137=0,"",INDEX(Mens_team_declarations,MATCH(A$136,Events_men,0),MATCH(A137,men_short_codes,0)))</f>
        <v>Laurie Burret</v>
      </c>
      <c r="D137" s="286" t="str">
        <f aca="false">IF(A137=0,"",INDEX(Club_names,MATCH(A137,men_short_codes,0)))</f>
        <v>Eastbourne &amp; Hailsham</v>
      </c>
      <c r="E137" s="291" t="n">
        <f aca="false">Results!M33</f>
        <v>0.000164351851851852</v>
      </c>
      <c r="F137" s="288" t="n">
        <v>6</v>
      </c>
      <c r="H137" s="271" t="str">
        <f aca="false">IF($A137="","",IF(LEFT($A137,1)=H$9,$F137,""))</f>
        <v/>
      </c>
      <c r="I137" s="271" t="str">
        <f aca="false">IF($A137="","",IF(LEFT($A137,1)=I$9,$F137,""))</f>
        <v/>
      </c>
      <c r="J137" s="271" t="str">
        <f aca="false">IF($A137="","",IF(LEFT($A137,1)=J$9,$F137,""))</f>
        <v/>
      </c>
      <c r="K137" s="271" t="n">
        <f aca="false">IF($A137="","",IF(LEFT($A137,1)=K$9,$F137,""))</f>
        <v>6</v>
      </c>
      <c r="L137" s="271" t="str">
        <f aca="false">IF($A137="","",IF(LEFT($A137,1)=L$9,$F137,""))</f>
        <v/>
      </c>
      <c r="M137" s="271" t="str">
        <f aca="false">IF($A137="","",IF(LEFT($A137,1)=M$9,$F137,""))</f>
        <v/>
      </c>
      <c r="N137" s="271" t="str">
        <f aca="false">IF($A137="","",IF(LEFT($A137,1)=N$9,$F137,""))</f>
        <v/>
      </c>
    </row>
    <row r="138" customFormat="false" ht="14.65" hidden="false" customHeight="true" outlineLevel="0" collapsed="false">
      <c r="A138" s="284" t="str">
        <f aca="false">Results!L34</f>
        <v>GG</v>
      </c>
      <c r="B138" s="285" t="n">
        <v>2</v>
      </c>
      <c r="C138" s="286" t="str">
        <f aca="false">IF(A138=0,"",INDEX(Mens_team_declarations,MATCH(A$136,Events_men,0),MATCH(A138,men_short_codes,0)))</f>
        <v>James Smyth</v>
      </c>
      <c r="D138" s="286" t="str">
        <f aca="false">IF(A138=0,"",INDEX(Club_names,MATCH(A138,men_short_codes,0)))</f>
        <v>Haywards Heath &amp; Lewes</v>
      </c>
      <c r="E138" s="291" t="n">
        <f aca="false">Results!M34</f>
        <v>0.000165509259259259</v>
      </c>
      <c r="F138" s="288" t="n">
        <v>5</v>
      </c>
      <c r="H138" s="271" t="str">
        <f aca="false">IF($A138="","",IF(LEFT($A138,1)=H$9,$F138,""))</f>
        <v/>
      </c>
      <c r="I138" s="271" t="str">
        <f aca="false">IF($A138="","",IF(LEFT($A138,1)=I$9,$F138,""))</f>
        <v/>
      </c>
      <c r="J138" s="271" t="str">
        <f aca="false">IF($A138="","",IF(LEFT($A138,1)=J$9,$F138,""))</f>
        <v/>
      </c>
      <c r="K138" s="271" t="str">
        <f aca="false">IF($A138="","",IF(LEFT($A138,1)=K$9,$F138,""))</f>
        <v/>
      </c>
      <c r="L138" s="271" t="str">
        <f aca="false">IF($A138="","",IF(LEFT($A138,1)=L$9,$F138,""))</f>
        <v/>
      </c>
      <c r="M138" s="271" t="n">
        <f aca="false">IF($A138="","",IF(LEFT($A138,1)=M$9,$F138,""))</f>
        <v>5</v>
      </c>
      <c r="N138" s="271" t="str">
        <f aca="false">IF($A138="","",IF(LEFT($A138,1)=N$9,$F138,""))</f>
        <v/>
      </c>
    </row>
    <row r="139" customFormat="false" ht="14.65" hidden="false" customHeight="true" outlineLevel="0" collapsed="false">
      <c r="A139" s="284" t="str">
        <f aca="false">Results!L35</f>
        <v>AA</v>
      </c>
      <c r="B139" s="285" t="n">
        <v>3</v>
      </c>
      <c r="C139" s="286" t="str">
        <f aca="false">IF(A139=0,"",INDEX(Mens_team_declarations,MATCH(A$136,Events_men,0),MATCH(A139,men_short_codes,0)))</f>
        <v>Graham Shorter</v>
      </c>
      <c r="D139" s="286" t="str">
        <f aca="false">IF(A139=0,"",INDEX(Club_names,MATCH(A139,men_short_codes,0)))</f>
        <v>Arena 80</v>
      </c>
      <c r="E139" s="291" t="n">
        <f aca="false">Results!M35</f>
        <v>0.000179398148148148</v>
      </c>
      <c r="F139" s="288" t="n">
        <v>4</v>
      </c>
      <c r="H139" s="271" t="n">
        <f aca="false">IF($A139="","",IF(LEFT($A139,1)=H$9,$F139,""))</f>
        <v>4</v>
      </c>
      <c r="I139" s="271" t="str">
        <f aca="false">IF($A139="","",IF(LEFT($A139,1)=I$9,$F139,""))</f>
        <v/>
      </c>
      <c r="J139" s="271" t="str">
        <f aca="false">IF($A139="","",IF(LEFT($A139,1)=J$9,$F139,""))</f>
        <v/>
      </c>
      <c r="K139" s="271" t="str">
        <f aca="false">IF($A139="","",IF(LEFT($A139,1)=K$9,$F139,""))</f>
        <v/>
      </c>
      <c r="L139" s="271" t="str">
        <f aca="false">IF($A139="","",IF(LEFT($A139,1)=L$9,$F139,""))</f>
        <v/>
      </c>
      <c r="M139" s="271" t="str">
        <f aca="false">IF($A139="","",IF(LEFT($A139,1)=M$9,$F139,""))</f>
        <v/>
      </c>
      <c r="N139" s="271" t="str">
        <f aca="false">IF($A139="","",IF(LEFT($A139,1)=N$9,$F139,""))</f>
        <v/>
      </c>
    </row>
    <row r="140" customFormat="false" ht="14.65" hidden="false" customHeight="true" outlineLevel="0" collapsed="false">
      <c r="A140" s="284" t="n">
        <f aca="false">Results!L36</f>
        <v>0</v>
      </c>
      <c r="B140" s="285" t="n">
        <v>4</v>
      </c>
      <c r="C140" s="286" t="str">
        <f aca="false">IF(A140=0,"",INDEX(Mens_team_declarations,MATCH(A$136,Events_men,0),MATCH(A140,men_short_codes,0)))</f>
        <v/>
      </c>
      <c r="D140" s="286" t="str">
        <f aca="false">IF(A140=0,"",INDEX(Club_names,MATCH(A140,men_short_codes,0)))</f>
        <v/>
      </c>
      <c r="E140" s="291" t="n">
        <f aca="false">Results!M36</f>
        <v>0</v>
      </c>
      <c r="F140" s="288" t="n">
        <v>3</v>
      </c>
      <c r="H140" s="271" t="str">
        <f aca="false">IF($A140="","",IF(LEFT($A140,1)=H$9,$F140,""))</f>
        <v/>
      </c>
      <c r="I140" s="271" t="str">
        <f aca="false">IF($A140="","",IF(LEFT($A140,1)=I$9,$F140,""))</f>
        <v/>
      </c>
      <c r="J140" s="271" t="str">
        <f aca="false">IF($A140="","",IF(LEFT($A140,1)=J$9,$F140,""))</f>
        <v/>
      </c>
      <c r="K140" s="271" t="str">
        <f aca="false">IF($A140="","",IF(LEFT($A140,1)=K$9,$F140,""))</f>
        <v/>
      </c>
      <c r="L140" s="271" t="str">
        <f aca="false">IF($A140="","",IF(LEFT($A140,1)=L$9,$F140,""))</f>
        <v/>
      </c>
      <c r="M140" s="271" t="str">
        <f aca="false">IF($A140="","",IF(LEFT($A140,1)=M$9,$F140,""))</f>
        <v/>
      </c>
      <c r="N140" s="271" t="str">
        <f aca="false">IF($A140="","",IF(LEFT($A140,1)=N$9,$F140,""))</f>
        <v/>
      </c>
    </row>
    <row r="141" customFormat="false" ht="14.65" hidden="false" customHeight="true" outlineLevel="0" collapsed="false">
      <c r="A141" s="284" t="n">
        <f aca="false">Results!L37</f>
        <v>0</v>
      </c>
      <c r="B141" s="285" t="n">
        <v>5</v>
      </c>
      <c r="C141" s="286" t="str">
        <f aca="false">IF(A141=0,"",INDEX(Mens_team_declarations,MATCH(A$136,Events_men,0),MATCH(A141,men_short_codes,0)))</f>
        <v/>
      </c>
      <c r="D141" s="286" t="str">
        <f aca="false">IF(A141=0,"",INDEX(Club_names,MATCH(A141,men_short_codes,0)))</f>
        <v/>
      </c>
      <c r="E141" s="291" t="n">
        <f aca="false">Results!M37</f>
        <v>0</v>
      </c>
      <c r="F141" s="288" t="n">
        <v>2</v>
      </c>
      <c r="H141" s="271" t="str">
        <f aca="false">IF($A141="","",IF(LEFT($A141,1)=H$9,$F141,""))</f>
        <v/>
      </c>
      <c r="I141" s="271" t="str">
        <f aca="false">IF($A141="","",IF(LEFT($A141,1)=I$9,$F141,""))</f>
        <v/>
      </c>
      <c r="J141" s="271" t="str">
        <f aca="false">IF($A141="","",IF(LEFT($A141,1)=J$9,$F141,""))</f>
        <v/>
      </c>
      <c r="K141" s="271" t="str">
        <f aca="false">IF($A141="","",IF(LEFT($A141,1)=K$9,$F141,""))</f>
        <v/>
      </c>
      <c r="L141" s="271" t="str">
        <f aca="false">IF($A141="","",IF(LEFT($A141,1)=L$9,$F141,""))</f>
        <v/>
      </c>
      <c r="M141" s="271" t="str">
        <f aca="false">IF($A141="","",IF(LEFT($A141,1)=M$9,$F141,""))</f>
        <v/>
      </c>
      <c r="N141" s="271" t="str">
        <f aca="false">IF($A141="","",IF(LEFT($A141,1)=N$9,$F141,""))</f>
        <v/>
      </c>
    </row>
    <row r="142" customFormat="false" ht="14.65" hidden="false" customHeight="true" outlineLevel="0" collapsed="false">
      <c r="A142" s="284" t="n">
        <f aca="false">Results!L38</f>
        <v>0</v>
      </c>
      <c r="B142" s="285" t="n">
        <v>6</v>
      </c>
      <c r="C142" s="286" t="str">
        <f aca="false">IF(A142=0,"",INDEX(Mens_team_declarations,MATCH(A$136,Events_men,0),MATCH(A142,men_short_codes,0)))</f>
        <v/>
      </c>
      <c r="D142" s="286" t="str">
        <f aca="false">IF(A142=0,"",INDEX(Club_names,MATCH(A142,men_short_codes,0)))</f>
        <v/>
      </c>
      <c r="E142" s="291" t="n">
        <f aca="false">Results!M38</f>
        <v>0</v>
      </c>
      <c r="F142" s="288" t="n">
        <v>1</v>
      </c>
      <c r="H142" s="271" t="str">
        <f aca="false">IF($A142="","",IF(LEFT($A142,1)=H$9,$F142,""))</f>
        <v/>
      </c>
      <c r="I142" s="271" t="str">
        <f aca="false">IF($A142="","",IF(LEFT($A142,1)=I$9,$F142,""))</f>
        <v/>
      </c>
      <c r="J142" s="271" t="str">
        <f aca="false">IF($A142="","",IF(LEFT($A142,1)=J$9,$F142,""))</f>
        <v/>
      </c>
      <c r="K142" s="271" t="str">
        <f aca="false">IF($A142="","",IF(LEFT($A142,1)=K$9,$F142,""))</f>
        <v/>
      </c>
      <c r="L142" s="271" t="str">
        <f aca="false">IF($A142="","",IF(LEFT($A142,1)=L$9,$F142,""))</f>
        <v/>
      </c>
      <c r="M142" s="271" t="str">
        <f aca="false">IF($A142="","",IF(LEFT($A142,1)=M$9,$F142,""))</f>
        <v/>
      </c>
      <c r="N142" s="271" t="str">
        <f aca="false">IF($A142="","",IF(LEFT($A142,1)=N$9,$F142,""))</f>
        <v/>
      </c>
    </row>
    <row r="143" customFormat="false" ht="14.65" hidden="false" customHeight="true" outlineLevel="0" collapsed="false">
      <c r="A143" s="263" t="str">
        <f aca="false">Results!P32</f>
        <v>100m</v>
      </c>
      <c r="C143" s="283" t="str">
        <f aca="false">CONCATENATE("Mens ",P143)</f>
        <v>Mens 100m 50+</v>
      </c>
      <c r="D143" s="290"/>
      <c r="P143" s="0" t="str">
        <f aca="false">CONCATENATE(A143," 50+")</f>
        <v>100m 50+</v>
      </c>
    </row>
    <row r="144" customFormat="false" ht="14.65" hidden="false" customHeight="true" outlineLevel="0" collapsed="false">
      <c r="A144" s="284" t="n">
        <f aca="false">Results!S33</f>
        <v>16</v>
      </c>
      <c r="B144" s="285" t="n">
        <v>1</v>
      </c>
      <c r="C144" s="286" t="str">
        <f aca="false">IF(A144=0,"",INDEX(Mens_team_declarations,MATCH(A$143,Events_men,0),MATCH(A144,men_short_codes,0)))</f>
        <v>Steve Baldock</v>
      </c>
      <c r="D144" s="286" t="str">
        <f aca="false">IF(A144=0,"",INDEX(Club_names,MATCH(A144,men_short_codes,0)))</f>
        <v>Hastings AC</v>
      </c>
      <c r="E144" s="291" t="n">
        <f aca="false">Results!T33</f>
        <v>0.00015625</v>
      </c>
      <c r="F144" s="288" t="n">
        <v>6</v>
      </c>
      <c r="H144" s="271" t="str">
        <f aca="false">IF($A144="","",IF($A144=H$11,$F144,""))</f>
        <v/>
      </c>
      <c r="I144" s="271" t="str">
        <f aca="false">IF($A144="","",IF($A144=I$11,$F144,""))</f>
        <v/>
      </c>
      <c r="J144" s="271" t="str">
        <f aca="false">IF($A144="","",IF($A144=J$11,$F144,""))</f>
        <v/>
      </c>
      <c r="K144" s="271" t="str">
        <f aca="false">IF($A144="","",IF($A144=K$11,$F144,""))</f>
        <v/>
      </c>
      <c r="L144" s="271" t="n">
        <f aca="false">IF($A144="","",IF($A144=L$11,$F144,""))</f>
        <v>6</v>
      </c>
      <c r="M144" s="271" t="str">
        <f aca="false">IF($A144="","",IF($A144=M$11,$F144,""))</f>
        <v/>
      </c>
      <c r="N144" s="271" t="str">
        <f aca="false">IF($A144="","",IF($A144=N$11,$F144,""))</f>
        <v/>
      </c>
    </row>
    <row r="145" customFormat="false" ht="14.65" hidden="false" customHeight="true" outlineLevel="0" collapsed="false">
      <c r="A145" s="284" t="n">
        <f aca="false">Results!S34</f>
        <v>17</v>
      </c>
      <c r="B145" s="285" t="n">
        <v>2</v>
      </c>
      <c r="C145" s="286" t="str">
        <f aca="false">IF(A145=0,"",INDEX(Mens_team_declarations,MATCH(A$143,Events_men,0),MATCH(A145,men_short_codes,0)))</f>
        <v>Ian Dumbrell</v>
      </c>
      <c r="D145" s="286" t="str">
        <f aca="false">IF(A145=0,"",INDEX(Club_names,MATCH(A145,men_short_codes,0)))</f>
        <v>Haywards Heath &amp; Lewes</v>
      </c>
      <c r="E145" s="291" t="n">
        <f aca="false">Results!T34</f>
        <v>0.000170138888888889</v>
      </c>
      <c r="F145" s="288" t="n">
        <v>5</v>
      </c>
      <c r="H145" s="271" t="str">
        <f aca="false">IF($A145="","",IF($A145=H$11,$F145,""))</f>
        <v/>
      </c>
      <c r="I145" s="271" t="str">
        <f aca="false">IF($A145="","",IF($A145=I$11,$F145,""))</f>
        <v/>
      </c>
      <c r="J145" s="271" t="str">
        <f aca="false">IF($A145="","",IF($A145=J$11,$F145,""))</f>
        <v/>
      </c>
      <c r="K145" s="271" t="str">
        <f aca="false">IF($A145="","",IF($A145=K$11,$F145,""))</f>
        <v/>
      </c>
      <c r="L145" s="271" t="str">
        <f aca="false">IF($A145="","",IF($A145=L$11,$F145,""))</f>
        <v/>
      </c>
      <c r="M145" s="271" t="n">
        <f aca="false">IF($A145="","",IF($A145=M$11,$F145,""))</f>
        <v>5</v>
      </c>
      <c r="N145" s="271" t="str">
        <f aca="false">IF($A145="","",IF($A145=N$11,$F145,""))</f>
        <v/>
      </c>
    </row>
    <row r="146" customFormat="false" ht="14.65" hidden="false" customHeight="true" outlineLevel="0" collapsed="false">
      <c r="A146" s="284" t="n">
        <f aca="false">Results!S35</f>
        <v>10</v>
      </c>
      <c r="B146" s="285" t="n">
        <v>3</v>
      </c>
      <c r="C146" s="286" t="str">
        <f aca="false">IF(A146=0,"",INDEX(Mens_team_declarations,MATCH(A$143,Events_men,0),MATCH(A146,men_short_codes,0)))</f>
        <v>Shawn Buck</v>
      </c>
      <c r="D146" s="286" t="str">
        <f aca="false">IF(A146=0,"",INDEX(Club_names,MATCH(A146,men_short_codes,0)))</f>
        <v>Arena 80</v>
      </c>
      <c r="E146" s="291" t="n">
        <f aca="false">Results!T35</f>
        <v>0.000190972222222222</v>
      </c>
      <c r="F146" s="288" t="n">
        <v>4</v>
      </c>
      <c r="H146" s="271" t="n">
        <f aca="false">IF($A146="","",IF($A146=H$11,$F146,""))</f>
        <v>4</v>
      </c>
      <c r="I146" s="271" t="str">
        <f aca="false">IF($A146="","",IF($A146=I$11,$F146,""))</f>
        <v/>
      </c>
      <c r="J146" s="271" t="str">
        <f aca="false">IF($A146="","",IF($A146=J$11,$F146,""))</f>
        <v/>
      </c>
      <c r="K146" s="271" t="str">
        <f aca="false">IF($A146="","",IF($A146=K$11,$F146,""))</f>
        <v/>
      </c>
      <c r="L146" s="271" t="str">
        <f aca="false">IF($A146="","",IF($A146=L$11,$F146,""))</f>
        <v/>
      </c>
      <c r="M146" s="271" t="str">
        <f aca="false">IF($A146="","",IF($A146=M$11,$F146,""))</f>
        <v/>
      </c>
      <c r="N146" s="271" t="str">
        <f aca="false">IF($A146="","",IF($A146=N$11,$F146,""))</f>
        <v/>
      </c>
    </row>
    <row r="147" customFormat="false" ht="14.65" hidden="false" customHeight="true" outlineLevel="0" collapsed="false">
      <c r="A147" s="284" t="n">
        <f aca="false">Results!S36</f>
        <v>11</v>
      </c>
      <c r="B147" s="285" t="n">
        <v>4</v>
      </c>
      <c r="C147" s="286" t="str">
        <f aca="false">IF(A147=0,"",INDEX(Mens_team_declarations,MATCH(A$143,Events_men,0),MATCH(A147,men_short_codes,0)))</f>
        <v>Shaun Billing</v>
      </c>
      <c r="D147" s="286" t="str">
        <f aca="false">IF(A147=0,"",INDEX(Club_names,MATCH(A147,men_short_codes,0)))</f>
        <v>Brighton &amp; Hove AC</v>
      </c>
      <c r="E147" s="291" t="n">
        <f aca="false">Results!T36</f>
        <v>0.000275462962962963</v>
      </c>
      <c r="F147" s="288" t="n">
        <v>3</v>
      </c>
      <c r="H147" s="271" t="str">
        <f aca="false">IF($A147="","",IF($A147=H$11,$F147,""))</f>
        <v/>
      </c>
      <c r="I147" s="271" t="n">
        <f aca="false">IF($A147="","",IF($A147=I$11,$F147,""))</f>
        <v>3</v>
      </c>
      <c r="J147" s="271" t="str">
        <f aca="false">IF($A147="","",IF($A147=J$11,$F147,""))</f>
        <v/>
      </c>
      <c r="K147" s="271" t="str">
        <f aca="false">IF($A147="","",IF($A147=K$11,$F147,""))</f>
        <v/>
      </c>
      <c r="L147" s="271" t="str">
        <f aca="false">IF($A147="","",IF($A147=L$11,$F147,""))</f>
        <v/>
      </c>
      <c r="M147" s="271" t="str">
        <f aca="false">IF($A147="","",IF($A147=M$11,$F147,""))</f>
        <v/>
      </c>
      <c r="N147" s="271" t="str">
        <f aca="false">IF($A147="","",IF($A147=N$11,$F147,""))</f>
        <v/>
      </c>
    </row>
    <row r="148" customFormat="false" ht="14.65" hidden="false" customHeight="true" outlineLevel="0" collapsed="false">
      <c r="A148" s="284" t="n">
        <f aca="false">Results!S37</f>
        <v>0</v>
      </c>
      <c r="B148" s="285" t="n">
        <v>5</v>
      </c>
      <c r="C148" s="286" t="str">
        <f aca="false">IF(A148=0,"",INDEX(Mens_team_declarations,MATCH(A$143,Events_men,0),MATCH(A148,men_short_codes,0)))</f>
        <v/>
      </c>
      <c r="D148" s="286" t="str">
        <f aca="false">IF(A148=0,"",INDEX(Club_names,MATCH(A148,men_short_codes,0)))</f>
        <v/>
      </c>
      <c r="E148" s="291" t="n">
        <f aca="false">Results!T37</f>
        <v>0</v>
      </c>
      <c r="F148" s="288" t="n">
        <v>2</v>
      </c>
      <c r="H148" s="271" t="str">
        <f aca="false">IF($A148="","",IF($A148=H$11,$F148,""))</f>
        <v/>
      </c>
      <c r="I148" s="271" t="str">
        <f aca="false">IF($A148="","",IF($A148=I$11,$F148,""))</f>
        <v/>
      </c>
      <c r="J148" s="271" t="str">
        <f aca="false">IF($A148="","",IF($A148=J$11,$F148,""))</f>
        <v/>
      </c>
      <c r="K148" s="271" t="str">
        <f aca="false">IF($A148="","",IF($A148=K$11,$F148,""))</f>
        <v/>
      </c>
      <c r="L148" s="271" t="str">
        <f aca="false">IF($A148="","",IF($A148=L$11,$F148,""))</f>
        <v/>
      </c>
      <c r="M148" s="271" t="str">
        <f aca="false">IF($A148="","",IF($A148=M$11,$F148,""))</f>
        <v/>
      </c>
      <c r="N148" s="271" t="str">
        <f aca="false">IF($A148="","",IF($A148=N$11,$F148,""))</f>
        <v/>
      </c>
    </row>
    <row r="149" customFormat="false" ht="14.65" hidden="false" customHeight="true" outlineLevel="0" collapsed="false">
      <c r="A149" s="284" t="n">
        <f aca="false">Results!S38</f>
        <v>0</v>
      </c>
      <c r="B149" s="285" t="n">
        <v>6</v>
      </c>
      <c r="C149" s="286" t="str">
        <f aca="false">IF(A149=0,"",INDEX(Mens_team_declarations,MATCH(A$143,Events_men,0),MATCH(A149,men_short_codes,0)))</f>
        <v/>
      </c>
      <c r="D149" s="286" t="str">
        <f aca="false">IF(A149=0,"",INDEX(Club_names,MATCH(A149,men_short_codes,0)))</f>
        <v/>
      </c>
      <c r="E149" s="291" t="n">
        <f aca="false">Results!T38</f>
        <v>0</v>
      </c>
      <c r="F149" s="288" t="n">
        <v>1</v>
      </c>
      <c r="H149" s="271" t="str">
        <f aca="false">IF($A149="","",IF($A149=H$11,$F149,""))</f>
        <v/>
      </c>
      <c r="I149" s="271" t="str">
        <f aca="false">IF($A149="","",IF($A149=I$11,$F149,""))</f>
        <v/>
      </c>
      <c r="J149" s="271" t="str">
        <f aca="false">IF($A149="","",IF($A149=J$11,$F149,""))</f>
        <v/>
      </c>
      <c r="K149" s="271" t="str">
        <f aca="false">IF($A149="","",IF($A149=K$11,$F149,""))</f>
        <v/>
      </c>
      <c r="L149" s="271" t="str">
        <f aca="false">IF($A149="","",IF($A149=L$11,$F149,""))</f>
        <v/>
      </c>
      <c r="M149" s="271" t="str">
        <f aca="false">IF($A149="","",IF($A149=M$11,$F149,""))</f>
        <v/>
      </c>
      <c r="N149" s="271" t="str">
        <f aca="false">IF($A149="","",IF($A149=N$11,$F149,""))</f>
        <v/>
      </c>
    </row>
    <row r="150" customFormat="false" ht="14.65" hidden="false" customHeight="true" outlineLevel="0" collapsed="false">
      <c r="A150" s="263" t="str">
        <f aca="false">Results!A39</f>
        <v>1500m</v>
      </c>
      <c r="C150" s="283" t="str">
        <f aca="false">CONCATENATE("Mens ",P150)</f>
        <v>Mens 1500m A</v>
      </c>
      <c r="D150" s="290"/>
      <c r="P150" s="0" t="str">
        <f aca="false">CONCATENATE(A150," A")</f>
        <v>1500m A</v>
      </c>
    </row>
    <row r="151" customFormat="false" ht="14.65" hidden="false" customHeight="true" outlineLevel="0" collapsed="false">
      <c r="A151" s="284" t="str">
        <f aca="false">Results!D40</f>
        <v>B</v>
      </c>
      <c r="B151" s="285" t="n">
        <v>1</v>
      </c>
      <c r="C151" s="286" t="str">
        <f aca="false">IF(A151=0,"",INDEX(Mens_team_declarations,MATCH(A$150,Events_men,0),MATCH(A151,men_short_codes,0)))</f>
        <v>Paul Howard</v>
      </c>
      <c r="D151" s="286" t="str">
        <f aca="false">IF(A151=0,"",INDEX(Club_names,MATCH(A151,men_short_codes,0)))</f>
        <v>Brighton &amp; Hove AC</v>
      </c>
      <c r="E151" s="291" t="n">
        <f aca="false">Results!E40</f>
        <v>0.00303472222222222</v>
      </c>
      <c r="F151" s="288" t="n">
        <v>6</v>
      </c>
      <c r="H151" s="271" t="str">
        <f aca="false">IF($A151="","",IF(LEFT($A151,1)=H$9,$F151,""))</f>
        <v/>
      </c>
      <c r="I151" s="271" t="n">
        <f aca="false">IF($A151="","",IF(LEFT($A151,1)=I$9,$F151,""))</f>
        <v>6</v>
      </c>
      <c r="J151" s="271" t="str">
        <f aca="false">IF($A151="","",IF(LEFT($A151,1)=J$9,$F151,""))</f>
        <v/>
      </c>
      <c r="K151" s="271" t="str">
        <f aca="false">IF($A151="","",IF(LEFT($A151,1)=K$9,$F151,""))</f>
        <v/>
      </c>
      <c r="L151" s="271" t="str">
        <f aca="false">IF($A151="","",IF(LEFT($A151,1)=L$9,$F151,""))</f>
        <v/>
      </c>
      <c r="M151" s="271" t="str">
        <f aca="false">IF($A151="","",IF(LEFT($A151,1)=M$9,$F151,""))</f>
        <v/>
      </c>
      <c r="N151" s="271" t="str">
        <f aca="false">IF($A151="","",IF(LEFT($A151,1)=N$9,$F151,""))</f>
        <v/>
      </c>
    </row>
    <row r="152" customFormat="false" ht="14.65" hidden="false" customHeight="true" outlineLevel="0" collapsed="false">
      <c r="A152" s="284" t="str">
        <f aca="false">Results!D41</f>
        <v>G</v>
      </c>
      <c r="B152" s="285" t="n">
        <v>2</v>
      </c>
      <c r="C152" s="286" t="str">
        <f aca="false">IF(A152=0,"",INDEX(Mens_team_declarations,MATCH(A$150,Events_men,0),MATCH(A152,men_short_codes,0)))</f>
        <v>Marcus Kimmins</v>
      </c>
      <c r="D152" s="286" t="str">
        <f aca="false">IF(A152=0,"",INDEX(Club_names,MATCH(A152,men_short_codes,0)))</f>
        <v>Haywards Heath &amp; Lewes</v>
      </c>
      <c r="E152" s="291" t="n">
        <f aca="false">Results!E41</f>
        <v>0.00320138888888889</v>
      </c>
      <c r="F152" s="288" t="n">
        <v>5</v>
      </c>
      <c r="H152" s="271" t="str">
        <f aca="false">IF($A152="","",IF(LEFT($A152,1)=H$9,$F152,""))</f>
        <v/>
      </c>
      <c r="I152" s="271" t="str">
        <f aca="false">IF($A152="","",IF(LEFT($A152,1)=I$9,$F152,""))</f>
        <v/>
      </c>
      <c r="J152" s="271" t="str">
        <f aca="false">IF($A152="","",IF(LEFT($A152,1)=J$9,$F152,""))</f>
        <v/>
      </c>
      <c r="K152" s="271" t="str">
        <f aca="false">IF($A152="","",IF(LEFT($A152,1)=K$9,$F152,""))</f>
        <v/>
      </c>
      <c r="L152" s="271" t="str">
        <f aca="false">IF($A152="","",IF(LEFT($A152,1)=L$9,$F152,""))</f>
        <v/>
      </c>
      <c r="M152" s="271" t="n">
        <f aca="false">IF($A152="","",IF(LEFT($A152,1)=M$9,$F152,""))</f>
        <v>5</v>
      </c>
      <c r="N152" s="271" t="str">
        <f aca="false">IF($A152="","",IF(LEFT($A152,1)=N$9,$F152,""))</f>
        <v/>
      </c>
    </row>
    <row r="153" customFormat="false" ht="14.65" hidden="false" customHeight="true" outlineLevel="0" collapsed="false">
      <c r="A153" s="284" t="str">
        <f aca="false">Results!D42</f>
        <v>A</v>
      </c>
      <c r="B153" s="285" t="n">
        <v>3</v>
      </c>
      <c r="C153" s="286" t="str">
        <f aca="false">IF(A153=0,"",INDEX(Mens_team_declarations,MATCH(A$150,Events_men,0),MATCH(A153,men_short_codes,0)))</f>
        <v>Dan Vaughan</v>
      </c>
      <c r="D153" s="286" t="str">
        <f aca="false">IF(A153=0,"",INDEX(Club_names,MATCH(A153,men_short_codes,0)))</f>
        <v>Arena 80</v>
      </c>
      <c r="E153" s="291" t="n">
        <f aca="false">Results!E42</f>
        <v>0.0037974537037037</v>
      </c>
      <c r="F153" s="288" t="n">
        <v>4</v>
      </c>
      <c r="H153" s="271" t="n">
        <f aca="false">IF($A153="","",IF(LEFT($A153,1)=H$9,$F153,""))</f>
        <v>4</v>
      </c>
      <c r="I153" s="271" t="str">
        <f aca="false">IF($A153="","",IF(LEFT($A153,1)=I$9,$F153,""))</f>
        <v/>
      </c>
      <c r="J153" s="271" t="str">
        <f aca="false">IF($A153="","",IF(LEFT($A153,1)=J$9,$F153,""))</f>
        <v/>
      </c>
      <c r="K153" s="271" t="str">
        <f aca="false">IF($A153="","",IF(LEFT($A153,1)=K$9,$F153,""))</f>
        <v/>
      </c>
      <c r="L153" s="271" t="str">
        <f aca="false">IF($A153="","",IF(LEFT($A153,1)=L$9,$F153,""))</f>
        <v/>
      </c>
      <c r="M153" s="271" t="str">
        <f aca="false">IF($A153="","",IF(LEFT($A153,1)=M$9,$F153,""))</f>
        <v/>
      </c>
      <c r="N153" s="271" t="str">
        <f aca="false">IF($A153="","",IF(LEFT($A153,1)=N$9,$F153,""))</f>
        <v/>
      </c>
    </row>
    <row r="154" customFormat="false" ht="14.65" hidden="false" customHeight="true" outlineLevel="0" collapsed="false">
      <c r="A154" s="284" t="n">
        <f aca="false">Results!D43</f>
        <v>0</v>
      </c>
      <c r="B154" s="285" t="n">
        <v>4</v>
      </c>
      <c r="C154" s="286" t="str">
        <f aca="false">IF(A154=0,"",INDEX(Mens_team_declarations,MATCH(A$150,Events_men,0),MATCH(A154,men_short_codes,0)))</f>
        <v/>
      </c>
      <c r="D154" s="286" t="str">
        <f aca="false">IF(A154=0,"",INDEX(Club_names,MATCH(A154,men_short_codes,0)))</f>
        <v/>
      </c>
      <c r="E154" s="291" t="n">
        <f aca="false">Results!E43</f>
        <v>0</v>
      </c>
      <c r="F154" s="288" t="n">
        <v>3</v>
      </c>
      <c r="H154" s="271" t="str">
        <f aca="false">IF($A154="","",IF(LEFT($A154,1)=H$9,$F154,""))</f>
        <v/>
      </c>
      <c r="I154" s="271" t="str">
        <f aca="false">IF($A154="","",IF(LEFT($A154,1)=I$9,$F154,""))</f>
        <v/>
      </c>
      <c r="J154" s="271" t="str">
        <f aca="false">IF($A154="","",IF(LEFT($A154,1)=J$9,$F154,""))</f>
        <v/>
      </c>
      <c r="K154" s="271" t="str">
        <f aca="false">IF($A154="","",IF(LEFT($A154,1)=K$9,$F154,""))</f>
        <v/>
      </c>
      <c r="L154" s="271" t="str">
        <f aca="false">IF($A154="","",IF(LEFT($A154,1)=L$9,$F154,""))</f>
        <v/>
      </c>
      <c r="M154" s="271" t="str">
        <f aca="false">IF($A154="","",IF(LEFT($A154,1)=M$9,$F154,""))</f>
        <v/>
      </c>
      <c r="N154" s="271" t="str">
        <f aca="false">IF($A154="","",IF(LEFT($A154,1)=N$9,$F154,""))</f>
        <v/>
      </c>
    </row>
    <row r="155" customFormat="false" ht="14.65" hidden="false" customHeight="true" outlineLevel="0" collapsed="false">
      <c r="A155" s="284" t="n">
        <f aca="false">Results!D44</f>
        <v>0</v>
      </c>
      <c r="B155" s="285" t="n">
        <v>5</v>
      </c>
      <c r="C155" s="286" t="str">
        <f aca="false">IF(A155=0,"",INDEX(Mens_team_declarations,MATCH(A$150,Events_men,0),MATCH(A155,men_short_codes,0)))</f>
        <v/>
      </c>
      <c r="D155" s="286" t="str">
        <f aca="false">IF(A155=0,"",INDEX(Club_names,MATCH(A155,men_short_codes,0)))</f>
        <v/>
      </c>
      <c r="E155" s="291" t="n">
        <f aca="false">Results!E44</f>
        <v>0</v>
      </c>
      <c r="F155" s="288" t="n">
        <v>2</v>
      </c>
      <c r="H155" s="271" t="str">
        <f aca="false">IF($A155="","",IF(LEFT($A155,1)=H$9,$F155,""))</f>
        <v/>
      </c>
      <c r="I155" s="271" t="str">
        <f aca="false">IF($A155="","",IF(LEFT($A155,1)=I$9,$F155,""))</f>
        <v/>
      </c>
      <c r="J155" s="271" t="str">
        <f aca="false">IF($A155="","",IF(LEFT($A155,1)=J$9,$F155,""))</f>
        <v/>
      </c>
      <c r="K155" s="271" t="str">
        <f aca="false">IF($A155="","",IF(LEFT($A155,1)=K$9,$F155,""))</f>
        <v/>
      </c>
      <c r="L155" s="271" t="str">
        <f aca="false">IF($A155="","",IF(LEFT($A155,1)=L$9,$F155,""))</f>
        <v/>
      </c>
      <c r="M155" s="271" t="str">
        <f aca="false">IF($A155="","",IF(LEFT($A155,1)=M$9,$F155,""))</f>
        <v/>
      </c>
      <c r="N155" s="271" t="str">
        <f aca="false">IF($A155="","",IF(LEFT($A155,1)=N$9,$F155,""))</f>
        <v/>
      </c>
    </row>
    <row r="156" customFormat="false" ht="14.65" hidden="false" customHeight="true" outlineLevel="0" collapsed="false">
      <c r="A156" s="284" t="n">
        <f aca="false">Results!D45</f>
        <v>0</v>
      </c>
      <c r="B156" s="285" t="n">
        <v>6</v>
      </c>
      <c r="C156" s="286" t="str">
        <f aca="false">IF(A156=0,"",INDEX(Mens_team_declarations,MATCH(A$150,Events_men,0),MATCH(A156,men_short_codes,0)))</f>
        <v/>
      </c>
      <c r="D156" s="286" t="str">
        <f aca="false">IF(A156=0,"",INDEX(Club_names,MATCH(A156,men_short_codes,0)))</f>
        <v/>
      </c>
      <c r="E156" s="291" t="n">
        <f aca="false">Results!E45</f>
        <v>0</v>
      </c>
      <c r="F156" s="288" t="n">
        <v>1</v>
      </c>
      <c r="H156" s="271" t="str">
        <f aca="false">IF($A156="","",IF(LEFT($A156,1)=H$9,$F156,""))</f>
        <v/>
      </c>
      <c r="I156" s="271" t="str">
        <f aca="false">IF($A156="","",IF(LEFT($A156,1)=I$9,$F156,""))</f>
        <v/>
      </c>
      <c r="J156" s="271" t="str">
        <f aca="false">IF($A156="","",IF(LEFT($A156,1)=J$9,$F156,""))</f>
        <v/>
      </c>
      <c r="K156" s="271" t="str">
        <f aca="false">IF($A156="","",IF(LEFT($A156,1)=K$9,$F156,""))</f>
        <v/>
      </c>
      <c r="L156" s="271" t="str">
        <f aca="false">IF($A156="","",IF(LEFT($A156,1)=L$9,$F156,""))</f>
        <v/>
      </c>
      <c r="M156" s="271" t="str">
        <f aca="false">IF($A156="","",IF(LEFT($A156,1)=M$9,$F156,""))</f>
        <v/>
      </c>
      <c r="N156" s="271" t="str">
        <f aca="false">IF($A156="","",IF(LEFT($A156,1)=N$9,$F156,""))</f>
        <v/>
      </c>
    </row>
    <row r="157" customFormat="false" ht="14.65" hidden="false" customHeight="true" outlineLevel="0" collapsed="false">
      <c r="A157" s="263" t="str">
        <f aca="false">Results!I39</f>
        <v>1500m</v>
      </c>
      <c r="C157" s="283" t="str">
        <f aca="false">CONCATENATE("Mens ",P157)</f>
        <v>Mens 1500m B</v>
      </c>
      <c r="D157" s="290"/>
      <c r="E157" s="292"/>
      <c r="P157" s="0" t="str">
        <f aca="false">CONCATENATE(A157," B")</f>
        <v>1500m B</v>
      </c>
    </row>
    <row r="158" customFormat="false" ht="14.65" hidden="false" customHeight="true" outlineLevel="0" collapsed="false">
      <c r="A158" s="284" t="str">
        <f aca="false">Results!L40</f>
        <v>BB</v>
      </c>
      <c r="B158" s="285" t="n">
        <v>1</v>
      </c>
      <c r="C158" s="286" t="str">
        <f aca="false">IF(A158=0,"",INDEX(Mens_team_declarations,MATCH(A$157,Events_men,0),MATCH(A158,men_short_codes,0)))</f>
        <v>Louis Taub</v>
      </c>
      <c r="D158" s="286" t="str">
        <f aca="false">IF(A158=0,"",INDEX(Club_names,MATCH(A158,men_short_codes,0)))</f>
        <v>Brighton &amp; Hove AC</v>
      </c>
      <c r="E158" s="291" t="n">
        <f aca="false">Results!M40</f>
        <v>0.00342708333333333</v>
      </c>
      <c r="F158" s="288" t="n">
        <v>6</v>
      </c>
      <c r="H158" s="271" t="str">
        <f aca="false">IF($A158="","",IF(LEFT($A158,1)=H$9,$F158,""))</f>
        <v/>
      </c>
      <c r="I158" s="271" t="n">
        <f aca="false">IF($A158="","",IF(LEFT($A158,1)=I$9,$F158,""))</f>
        <v>6</v>
      </c>
      <c r="J158" s="271" t="str">
        <f aca="false">IF($A158="","",IF(LEFT($A158,1)=J$9,$F158,""))</f>
        <v/>
      </c>
      <c r="K158" s="271" t="str">
        <f aca="false">IF($A158="","",IF(LEFT($A158,1)=K$9,$F158,""))</f>
        <v/>
      </c>
      <c r="L158" s="271" t="str">
        <f aca="false">IF($A158="","",IF(LEFT($A158,1)=L$9,$F158,""))</f>
        <v/>
      </c>
      <c r="M158" s="271" t="str">
        <f aca="false">IF($A158="","",IF(LEFT($A158,1)=M$9,$F158,""))</f>
        <v/>
      </c>
      <c r="N158" s="271" t="str">
        <f aca="false">IF($A158="","",IF(LEFT($A158,1)=N$9,$F158,""))</f>
        <v/>
      </c>
    </row>
    <row r="159" customFormat="false" ht="14.65" hidden="false" customHeight="true" outlineLevel="0" collapsed="false">
      <c r="A159" s="284" t="str">
        <f aca="false">Results!L41</f>
        <v>EE</v>
      </c>
      <c r="B159" s="285" t="n">
        <v>2</v>
      </c>
      <c r="C159" s="286" t="str">
        <f aca="false">IF(A159=0,"",INDEX(Mens_team_declarations,MATCH(A$157,Events_men,0),MATCH(A159,men_short_codes,0)))</f>
        <v>Laurie Burret</v>
      </c>
      <c r="D159" s="286" t="str">
        <f aca="false">IF(A159=0,"",INDEX(Club_names,MATCH(A159,men_short_codes,0)))</f>
        <v>Eastbourne &amp; Hailsham</v>
      </c>
      <c r="E159" s="291" t="n">
        <f aca="false">Results!M41</f>
        <v>0.00356828703703704</v>
      </c>
      <c r="F159" s="288" t="n">
        <v>5</v>
      </c>
      <c r="H159" s="271" t="str">
        <f aca="false">IF($A159="","",IF(LEFT($A159,1)=H$9,$F159,""))</f>
        <v/>
      </c>
      <c r="I159" s="271" t="str">
        <f aca="false">IF($A159="","",IF(LEFT($A159,1)=I$9,$F159,""))</f>
        <v/>
      </c>
      <c r="J159" s="271" t="str">
        <f aca="false">IF($A159="","",IF(LEFT($A159,1)=J$9,$F159,""))</f>
        <v/>
      </c>
      <c r="K159" s="271" t="n">
        <f aca="false">IF($A159="","",IF(LEFT($A159,1)=K$9,$F159,""))</f>
        <v>5</v>
      </c>
      <c r="L159" s="271" t="str">
        <f aca="false">IF($A159="","",IF(LEFT($A159,1)=L$9,$F159,""))</f>
        <v/>
      </c>
      <c r="M159" s="271" t="str">
        <f aca="false">IF($A159="","",IF(LEFT($A159,1)=M$9,$F159,""))</f>
        <v/>
      </c>
      <c r="N159" s="271" t="str">
        <f aca="false">IF($A159="","",IF(LEFT($A159,1)=N$9,$F159,""))</f>
        <v/>
      </c>
    </row>
    <row r="160" customFormat="false" ht="14.65" hidden="false" customHeight="true" outlineLevel="0" collapsed="false">
      <c r="A160" s="284" t="str">
        <f aca="false">Results!L42</f>
        <v>AA</v>
      </c>
      <c r="B160" s="285" t="n">
        <v>3</v>
      </c>
      <c r="C160" s="286" t="str">
        <f aca="false">IF(A160=0,"",INDEX(Mens_team_declarations,MATCH(A$157,Events_men,0),MATCH(A160,men_short_codes,0)))</f>
        <v>Tristan Sharp</v>
      </c>
      <c r="D160" s="286" t="str">
        <f aca="false">IF(A160=0,"",INDEX(Club_names,MATCH(A160,men_short_codes,0)))</f>
        <v>Arena 80</v>
      </c>
      <c r="E160" s="291" t="n">
        <f aca="false">Results!M42</f>
        <v>0.00360763888888889</v>
      </c>
      <c r="F160" s="288" t="n">
        <v>4</v>
      </c>
      <c r="H160" s="271" t="n">
        <f aca="false">IF($A160="","",IF(LEFT($A160,1)=H$9,$F160,""))</f>
        <v>4</v>
      </c>
      <c r="I160" s="271" t="str">
        <f aca="false">IF($A160="","",IF(LEFT($A160,1)=I$9,$F160,""))</f>
        <v/>
      </c>
      <c r="J160" s="271" t="str">
        <f aca="false">IF($A160="","",IF(LEFT($A160,1)=J$9,$F160,""))</f>
        <v/>
      </c>
      <c r="K160" s="271" t="str">
        <f aca="false">IF($A160="","",IF(LEFT($A160,1)=K$9,$F160,""))</f>
        <v/>
      </c>
      <c r="L160" s="271" t="str">
        <f aca="false">IF($A160="","",IF(LEFT($A160,1)=L$9,$F160,""))</f>
        <v/>
      </c>
      <c r="M160" s="271" t="str">
        <f aca="false">IF($A160="","",IF(LEFT($A160,1)=M$9,$F160,""))</f>
        <v/>
      </c>
      <c r="N160" s="271" t="str">
        <f aca="false">IF($A160="","",IF(LEFT($A160,1)=N$9,$F160,""))</f>
        <v/>
      </c>
    </row>
    <row r="161" customFormat="false" ht="14.65" hidden="false" customHeight="true" outlineLevel="0" collapsed="false">
      <c r="A161" s="284" t="str">
        <f aca="false">Results!L43</f>
        <v>GG</v>
      </c>
      <c r="B161" s="285" t="n">
        <v>4</v>
      </c>
      <c r="C161" s="286" t="str">
        <f aca="false">IF(A161=0,"",INDEX(Mens_team_declarations,MATCH(A$157,Events_men,0),MATCH(A161,men_short_codes,0)))</f>
        <v>James Smyth</v>
      </c>
      <c r="D161" s="286" t="str">
        <f aca="false">IF(A161=0,"",INDEX(Club_names,MATCH(A161,men_short_codes,0)))</f>
        <v>Haywards Heath &amp; Lewes</v>
      </c>
      <c r="E161" s="291" t="n">
        <f aca="false">Results!M43</f>
        <v>0.00391666666666667</v>
      </c>
      <c r="F161" s="288" t="n">
        <v>3</v>
      </c>
      <c r="H161" s="271" t="str">
        <f aca="false">IF($A161="","",IF(LEFT($A161,1)=H$9,$F161,""))</f>
        <v/>
      </c>
      <c r="I161" s="271" t="str">
        <f aca="false">IF($A161="","",IF(LEFT($A161,1)=I$9,$F161,""))</f>
        <v/>
      </c>
      <c r="J161" s="271" t="str">
        <f aca="false">IF($A161="","",IF(LEFT($A161,1)=J$9,$F161,""))</f>
        <v/>
      </c>
      <c r="K161" s="271" t="str">
        <f aca="false">IF($A161="","",IF(LEFT($A161,1)=K$9,$F161,""))</f>
        <v/>
      </c>
      <c r="L161" s="271" t="str">
        <f aca="false">IF($A161="","",IF(LEFT($A161,1)=L$9,$F161,""))</f>
        <v/>
      </c>
      <c r="M161" s="271" t="n">
        <f aca="false">IF($A161="","",IF(LEFT($A161,1)=M$9,$F161,""))</f>
        <v>3</v>
      </c>
      <c r="N161" s="271" t="str">
        <f aca="false">IF($A161="","",IF(LEFT($A161,1)=N$9,$F161,""))</f>
        <v/>
      </c>
    </row>
    <row r="162" customFormat="false" ht="14.65" hidden="false" customHeight="true" outlineLevel="0" collapsed="false">
      <c r="A162" s="284" t="n">
        <f aca="false">Results!L44</f>
        <v>0</v>
      </c>
      <c r="B162" s="285" t="n">
        <v>5</v>
      </c>
      <c r="C162" s="286" t="str">
        <f aca="false">IF(A162=0,"",INDEX(Mens_team_declarations,MATCH(A$157,Events_men,0),MATCH(A162,men_short_codes,0)))</f>
        <v/>
      </c>
      <c r="D162" s="286" t="str">
        <f aca="false">IF(A162=0,"",INDEX(Club_names,MATCH(A162,men_short_codes,0)))</f>
        <v/>
      </c>
      <c r="E162" s="291" t="n">
        <f aca="false">Results!M44</f>
        <v>0</v>
      </c>
      <c r="F162" s="288" t="n">
        <v>2</v>
      </c>
      <c r="H162" s="271" t="str">
        <f aca="false">IF($A162="","",IF(LEFT($A162,1)=H$9,$F162,""))</f>
        <v/>
      </c>
      <c r="I162" s="271" t="str">
        <f aca="false">IF($A162="","",IF(LEFT($A162,1)=I$9,$F162,""))</f>
        <v/>
      </c>
      <c r="J162" s="271" t="str">
        <f aca="false">IF($A162="","",IF(LEFT($A162,1)=J$9,$F162,""))</f>
        <v/>
      </c>
      <c r="K162" s="271" t="str">
        <f aca="false">IF($A162="","",IF(LEFT($A162,1)=K$9,$F162,""))</f>
        <v/>
      </c>
      <c r="L162" s="271" t="str">
        <f aca="false">IF($A162="","",IF(LEFT($A162,1)=L$9,$F162,""))</f>
        <v/>
      </c>
      <c r="M162" s="271" t="str">
        <f aca="false">IF($A162="","",IF(LEFT($A162,1)=M$9,$F162,""))</f>
        <v/>
      </c>
      <c r="N162" s="271" t="str">
        <f aca="false">IF($A162="","",IF(LEFT($A162,1)=N$9,$F162,""))</f>
        <v/>
      </c>
    </row>
    <row r="163" customFormat="false" ht="14.65" hidden="false" customHeight="true" outlineLevel="0" collapsed="false">
      <c r="A163" s="284" t="n">
        <f aca="false">Results!L45</f>
        <v>0</v>
      </c>
      <c r="B163" s="285" t="n">
        <v>6</v>
      </c>
      <c r="C163" s="286" t="str">
        <f aca="false">IF(A163=0,"",INDEX(Mens_team_declarations,MATCH(A$157,Events_men,0),MATCH(A163,men_short_codes,0)))</f>
        <v/>
      </c>
      <c r="D163" s="286" t="str">
        <f aca="false">IF(A163=0,"",INDEX(Club_names,MATCH(A163,men_short_codes,0)))</f>
        <v/>
      </c>
      <c r="E163" s="291" t="n">
        <f aca="false">Results!M45</f>
        <v>0</v>
      </c>
      <c r="F163" s="288" t="n">
        <v>1</v>
      </c>
      <c r="H163" s="271" t="str">
        <f aca="false">IF($A163="","",IF(LEFT($A163,1)=H$9,$F163,""))</f>
        <v/>
      </c>
      <c r="I163" s="271" t="str">
        <f aca="false">IF($A163="","",IF(LEFT($A163,1)=I$9,$F163,""))</f>
        <v/>
      </c>
      <c r="J163" s="271" t="str">
        <f aca="false">IF($A163="","",IF(LEFT($A163,1)=J$9,$F163,""))</f>
        <v/>
      </c>
      <c r="K163" s="271" t="str">
        <f aca="false">IF($A163="","",IF(LEFT($A163,1)=K$9,$F163,""))</f>
        <v/>
      </c>
      <c r="L163" s="271" t="str">
        <f aca="false">IF($A163="","",IF(LEFT($A163,1)=L$9,$F163,""))</f>
        <v/>
      </c>
      <c r="M163" s="271" t="str">
        <f aca="false">IF($A163="","",IF(LEFT($A163,1)=M$9,$F163,""))</f>
        <v/>
      </c>
      <c r="N163" s="271" t="str">
        <f aca="false">IF($A163="","",IF(LEFT($A163,1)=N$9,$F163,""))</f>
        <v/>
      </c>
    </row>
    <row r="164" customFormat="false" ht="14.65" hidden="false" customHeight="true" outlineLevel="0" collapsed="false">
      <c r="A164" s="263" t="str">
        <f aca="false">Results!A46</f>
        <v>1500m</v>
      </c>
      <c r="C164" s="283" t="str">
        <f aca="false">CONCATENATE("Mens ",P164)</f>
        <v>Mens 1500m 50+</v>
      </c>
      <c r="D164" s="290"/>
      <c r="E164" s="292"/>
      <c r="P164" s="0" t="str">
        <f aca="false">CONCATENATE(A164," 50+")</f>
        <v>1500m 50+</v>
      </c>
    </row>
    <row r="165" customFormat="false" ht="14.65" hidden="false" customHeight="true" outlineLevel="0" collapsed="false">
      <c r="A165" s="284" t="n">
        <f aca="false">Results!D47</f>
        <v>17</v>
      </c>
      <c r="B165" s="285" t="n">
        <v>1</v>
      </c>
      <c r="C165" s="286" t="str">
        <f aca="false">IF(A165=0,"",INDEX(Mens_team_declarations,MATCH(A$164,Events_men,0),MATCH(A165,men_short_codes,0)))</f>
        <v>Jonathan Burrell</v>
      </c>
      <c r="D165" s="286" t="str">
        <f aca="false">IF(A165=0,"",INDEX(Club_names,MATCH(A165,men_short_codes,0)))</f>
        <v>Haywards Heath &amp; Lewes</v>
      </c>
      <c r="E165" s="291" t="n">
        <f aca="false">Results!E47</f>
        <v>0.00339930555555556</v>
      </c>
      <c r="F165" s="288" t="n">
        <v>6</v>
      </c>
      <c r="H165" s="271" t="str">
        <f aca="false">IF($A165="","",IF($A165=H$11,$F165,""))</f>
        <v/>
      </c>
      <c r="I165" s="271" t="str">
        <f aca="false">IF($A165="","",IF($A165=I$11,$F165,""))</f>
        <v/>
      </c>
      <c r="J165" s="271" t="str">
        <f aca="false">IF($A165="","",IF($A165=J$11,$F165,""))</f>
        <v/>
      </c>
      <c r="K165" s="271" t="str">
        <f aca="false">IF($A165="","",IF($A165=K$11,$F165,""))</f>
        <v/>
      </c>
      <c r="L165" s="271" t="str">
        <f aca="false">IF($A165="","",IF($A165=L$11,$F165,""))</f>
        <v/>
      </c>
      <c r="M165" s="271" t="n">
        <f aca="false">IF($A165="","",IF($A165=M$11,$F165,""))</f>
        <v>6</v>
      </c>
      <c r="N165" s="271" t="str">
        <f aca="false">IF($A165="","",IF($A165=N$11,$F165,""))</f>
        <v/>
      </c>
    </row>
    <row r="166" customFormat="false" ht="14.65" hidden="false" customHeight="true" outlineLevel="0" collapsed="false">
      <c r="A166" s="284" t="n">
        <f aca="false">Results!D48</f>
        <v>16</v>
      </c>
      <c r="B166" s="285" t="n">
        <v>2</v>
      </c>
      <c r="C166" s="286" t="str">
        <f aca="false">IF(A166=0,"",INDEX(Mens_team_declarations,MATCH(A$164,Events_men,0),MATCH(A166,men_short_codes,0)))</f>
        <v>Darren Barzee</v>
      </c>
      <c r="D166" s="286" t="str">
        <f aca="false">IF(A166=0,"",INDEX(Club_names,MATCH(A166,men_short_codes,0)))</f>
        <v>Hastings AC</v>
      </c>
      <c r="E166" s="291" t="n">
        <f aca="false">Results!E48</f>
        <v>0.0035787037037037</v>
      </c>
      <c r="F166" s="288" t="n">
        <v>5</v>
      </c>
      <c r="H166" s="271" t="str">
        <f aca="false">IF($A166="","",IF($A166=H$11,$F166,""))</f>
        <v/>
      </c>
      <c r="I166" s="271" t="str">
        <f aca="false">IF($A166="","",IF($A166=I$11,$F166,""))</f>
        <v/>
      </c>
      <c r="J166" s="271" t="str">
        <f aca="false">IF($A166="","",IF($A166=J$11,$F166,""))</f>
        <v/>
      </c>
      <c r="K166" s="271" t="str">
        <f aca="false">IF($A166="","",IF($A166=K$11,$F166,""))</f>
        <v/>
      </c>
      <c r="L166" s="271" t="n">
        <f aca="false">IF($A166="","",IF($A166=L$11,$F166,""))</f>
        <v>5</v>
      </c>
      <c r="M166" s="271" t="str">
        <f aca="false">IF($A166="","",IF($A166=M$11,$F166,""))</f>
        <v/>
      </c>
      <c r="N166" s="271" t="str">
        <f aca="false">IF($A166="","",IF($A166=N$11,$F166,""))</f>
        <v/>
      </c>
    </row>
    <row r="167" customFormat="false" ht="14.65" hidden="false" customHeight="true" outlineLevel="0" collapsed="false">
      <c r="A167" s="284" t="n">
        <f aca="false">Results!D49</f>
        <v>11</v>
      </c>
      <c r="B167" s="285" t="n">
        <v>3</v>
      </c>
      <c r="C167" s="286" t="str">
        <f aca="false">IF(A167=0,"",INDEX(Mens_team_declarations,MATCH(A$164,Events_men,0),MATCH(A167,men_short_codes,0)))</f>
        <v>Sean Gibson</v>
      </c>
      <c r="D167" s="286" t="str">
        <f aca="false">IF(A167=0,"",INDEX(Club_names,MATCH(A167,men_short_codes,0)))</f>
        <v>Brighton &amp; Hove AC</v>
      </c>
      <c r="E167" s="291" t="n">
        <f aca="false">Results!E49</f>
        <v>0.00358217592592593</v>
      </c>
      <c r="F167" s="288" t="n">
        <v>4</v>
      </c>
      <c r="H167" s="271" t="str">
        <f aca="false">IF($A167="","",IF($A167=H$11,$F167,""))</f>
        <v/>
      </c>
      <c r="I167" s="271" t="n">
        <f aca="false">IF($A167="","",IF($A167=I$11,$F167,""))</f>
        <v>4</v>
      </c>
      <c r="J167" s="271" t="str">
        <f aca="false">IF($A167="","",IF($A167=J$11,$F167,""))</f>
        <v/>
      </c>
      <c r="K167" s="271" t="str">
        <f aca="false">IF($A167="","",IF($A167=K$11,$F167,""))</f>
        <v/>
      </c>
      <c r="L167" s="271" t="str">
        <f aca="false">IF($A167="","",IF($A167=L$11,$F167,""))</f>
        <v/>
      </c>
      <c r="M167" s="271" t="str">
        <f aca="false">IF($A167="","",IF($A167=M$11,$F167,""))</f>
        <v/>
      </c>
      <c r="N167" s="271" t="str">
        <f aca="false">IF($A167="","",IF($A167=N$11,$F167,""))</f>
        <v/>
      </c>
    </row>
    <row r="168" customFormat="false" ht="14.65" hidden="false" customHeight="true" outlineLevel="0" collapsed="false">
      <c r="A168" s="284" t="n">
        <f aca="false">Results!D50</f>
        <v>10</v>
      </c>
      <c r="B168" s="285" t="n">
        <v>4</v>
      </c>
      <c r="C168" s="286" t="str">
        <f aca="false">IF(A168=0,"",INDEX(Mens_team_declarations,MATCH(A$164,Events_men,0),MATCH(A168,men_short_codes,0)))</f>
        <v>Paul Gasson</v>
      </c>
      <c r="D168" s="286" t="str">
        <f aca="false">IF(A168=0,"",INDEX(Club_names,MATCH(A168,men_short_codes,0)))</f>
        <v>Arena 80</v>
      </c>
      <c r="E168" s="291" t="n">
        <f aca="false">Results!E50</f>
        <v>0.00382523148148148</v>
      </c>
      <c r="F168" s="288" t="n">
        <v>3</v>
      </c>
      <c r="H168" s="271" t="n">
        <f aca="false">IF($A168="","",IF($A168=H$11,$F168,""))</f>
        <v>3</v>
      </c>
      <c r="I168" s="271" t="str">
        <f aca="false">IF($A168="","",IF($A168=I$11,$F168,""))</f>
        <v/>
      </c>
      <c r="J168" s="271" t="str">
        <f aca="false">IF($A168="","",IF($A168=J$11,$F168,""))</f>
        <v/>
      </c>
      <c r="K168" s="271" t="str">
        <f aca="false">IF($A168="","",IF($A168=K$11,$F168,""))</f>
        <v/>
      </c>
      <c r="L168" s="271" t="str">
        <f aca="false">IF($A168="","",IF($A168=L$11,$F168,""))</f>
        <v/>
      </c>
      <c r="M168" s="271" t="str">
        <f aca="false">IF($A168="","",IF($A168=M$11,$F168,""))</f>
        <v/>
      </c>
      <c r="N168" s="271" t="str">
        <f aca="false">IF($A168="","",IF($A168=N$11,$F168,""))</f>
        <v/>
      </c>
    </row>
    <row r="169" customFormat="false" ht="14.65" hidden="false" customHeight="true" outlineLevel="0" collapsed="false">
      <c r="A169" s="284" t="n">
        <f aca="false">Results!D51</f>
        <v>0</v>
      </c>
      <c r="B169" s="285" t="n">
        <v>5</v>
      </c>
      <c r="C169" s="286" t="str">
        <f aca="false">IF(A169=0,"",INDEX(Mens_team_declarations,MATCH(A$164,Events_men,0),MATCH(A169,men_short_codes,0)))</f>
        <v/>
      </c>
      <c r="D169" s="286" t="str">
        <f aca="false">IF(A169=0,"",INDEX(Club_names,MATCH(A169,men_short_codes,0)))</f>
        <v/>
      </c>
      <c r="E169" s="291" t="n">
        <f aca="false">Results!E51</f>
        <v>0</v>
      </c>
      <c r="F169" s="288" t="n">
        <v>2</v>
      </c>
      <c r="H169" s="271" t="str">
        <f aca="false">IF($A169="","",IF($A169=H$11,$F169,""))</f>
        <v/>
      </c>
      <c r="I169" s="271" t="str">
        <f aca="false">IF($A169="","",IF($A169=I$11,$F169,""))</f>
        <v/>
      </c>
      <c r="J169" s="271" t="str">
        <f aca="false">IF($A169="","",IF($A169=J$11,$F169,""))</f>
        <v/>
      </c>
      <c r="K169" s="271" t="str">
        <f aca="false">IF($A169="","",IF($A169=K$11,$F169,""))</f>
        <v/>
      </c>
      <c r="L169" s="271" t="str">
        <f aca="false">IF($A169="","",IF($A169=L$11,$F169,""))</f>
        <v/>
      </c>
      <c r="M169" s="271" t="str">
        <f aca="false">IF($A169="","",IF($A169=M$11,$F169,""))</f>
        <v/>
      </c>
      <c r="N169" s="271" t="str">
        <f aca="false">IF($A169="","",IF($A169=N$11,$F169,""))</f>
        <v/>
      </c>
    </row>
    <row r="170" customFormat="false" ht="14.65" hidden="false" customHeight="true" outlineLevel="0" collapsed="false">
      <c r="A170" s="284" t="n">
        <f aca="false">Results!D52</f>
        <v>0</v>
      </c>
      <c r="B170" s="285" t="n">
        <v>6</v>
      </c>
      <c r="C170" s="286" t="str">
        <f aca="false">IF(A170=0,"",INDEX(Mens_team_declarations,MATCH(A$164,Events_men,0),MATCH(A170,men_short_codes,0)))</f>
        <v/>
      </c>
      <c r="D170" s="286" t="str">
        <f aca="false">IF(A170=0,"",INDEX(Club_names,MATCH(A170,men_short_codes,0)))</f>
        <v/>
      </c>
      <c r="E170" s="291" t="n">
        <f aca="false">Results!E52</f>
        <v>0</v>
      </c>
      <c r="F170" s="288" t="n">
        <v>1</v>
      </c>
      <c r="H170" s="271" t="str">
        <f aca="false">IF($A170="","",IF($A170=H$11,$F170,""))</f>
        <v/>
      </c>
      <c r="I170" s="271" t="str">
        <f aca="false">IF($A170="","",IF($A170=I$11,$F170,""))</f>
        <v/>
      </c>
      <c r="J170" s="271" t="str">
        <f aca="false">IF($A170="","",IF($A170=J$11,$F170,""))</f>
        <v/>
      </c>
      <c r="K170" s="271" t="str">
        <f aca="false">IF($A170="","",IF($A170=K$11,$F170,""))</f>
        <v/>
      </c>
      <c r="L170" s="271" t="str">
        <f aca="false">IF($A170="","",IF($A170=L$11,$F170,""))</f>
        <v/>
      </c>
      <c r="M170" s="271" t="str">
        <f aca="false">IF($A170="","",IF($A170=M$11,$F170,""))</f>
        <v/>
      </c>
      <c r="N170" s="271" t="str">
        <f aca="false">IF($A170="","",IF($A170=N$11,$F170,""))</f>
        <v/>
      </c>
    </row>
    <row r="171" customFormat="false" ht="14.65" hidden="false" customHeight="true" outlineLevel="0" collapsed="false">
      <c r="A171" s="263" t="str">
        <f aca="false">Results!I46</f>
        <v>1500m</v>
      </c>
      <c r="C171" s="283" t="str">
        <f aca="false">CONCATENATE("Mens ",P171)</f>
        <v>Mens 1500m 60+</v>
      </c>
      <c r="D171" s="290"/>
      <c r="E171" s="292"/>
      <c r="P171" s="0" t="str">
        <f aca="false">CONCATENATE(A171," 60+")</f>
        <v>1500m 60+</v>
      </c>
    </row>
    <row r="172" customFormat="false" ht="14.65" hidden="false" customHeight="true" outlineLevel="0" collapsed="false">
      <c r="A172" s="284" t="n">
        <f aca="false">Results!L47</f>
        <v>7</v>
      </c>
      <c r="B172" s="285" t="n">
        <v>1</v>
      </c>
      <c r="C172" s="286" t="str">
        <f aca="false">IF(A172=0,"",INDEX(Mens_team_declarations,MATCH(A$171,Events_men,0),MATCH(A172,men_short_codes,0)))</f>
        <v>Tim Hicks</v>
      </c>
      <c r="D172" s="286" t="str">
        <f aca="false">IF(A172=0,"",INDEX(Club_names,MATCH(A172,men_short_codes,0)))</f>
        <v>Haywards Heath &amp; Lewes</v>
      </c>
      <c r="E172" s="291" t="n">
        <f aca="false">Results!M47</f>
        <v>0.00391666666666667</v>
      </c>
      <c r="F172" s="288" t="n">
        <v>6</v>
      </c>
      <c r="H172" s="271" t="str">
        <f aca="false">IF($A172="","",IF($A172=H$12,$F172,""))</f>
        <v/>
      </c>
      <c r="I172" s="271" t="str">
        <f aca="false">IF($A172="","",IF($A172=I$12,$F172,""))</f>
        <v/>
      </c>
      <c r="J172" s="271" t="str">
        <f aca="false">IF($A172="","",IF($A172=J$12,$F172,""))</f>
        <v/>
      </c>
      <c r="K172" s="271" t="str">
        <f aca="false">IF($A172="","",IF($A172=K$12,$F172,""))</f>
        <v/>
      </c>
      <c r="L172" s="271" t="str">
        <f aca="false">IF($A172="","",IF($A172=L$12,$F172,""))</f>
        <v/>
      </c>
      <c r="M172" s="271" t="n">
        <f aca="false">IF($A172="","",IF($A172=M$12,$F172,""))</f>
        <v>6</v>
      </c>
      <c r="N172" s="271" t="str">
        <f aca="false">IF($A172="","",IF($A172=N$12,$F172,""))</f>
        <v/>
      </c>
    </row>
    <row r="173" customFormat="false" ht="14.65" hidden="false" customHeight="true" outlineLevel="0" collapsed="false">
      <c r="A173" s="284" t="n">
        <f aca="false">Results!L48</f>
        <v>8</v>
      </c>
      <c r="B173" s="285" t="n">
        <v>2</v>
      </c>
      <c r="C173" s="286" t="str">
        <f aca="false">IF(A173=0,"",INDEX(Mens_team_declarations,MATCH(A$171,Events_men,0),MATCH(A173,men_short_codes,0)))</f>
        <v>Stuart Brown</v>
      </c>
      <c r="D173" s="286" t="str">
        <f aca="false">IF(A173=0,"",INDEX(Club_names,MATCH(A173,men_short_codes,0)))</f>
        <v>Arena 80</v>
      </c>
      <c r="E173" s="291" t="n">
        <f aca="false">Results!M48</f>
        <v>0.00394675925925926</v>
      </c>
      <c r="F173" s="288" t="n">
        <v>5</v>
      </c>
      <c r="H173" s="271" t="n">
        <f aca="false">IF($A173="","",IF($A173=H$12,$F173,""))</f>
        <v>5</v>
      </c>
      <c r="I173" s="271" t="str">
        <f aca="false">IF($A173="","",IF($A173=I$12,$F173,""))</f>
        <v/>
      </c>
      <c r="J173" s="271" t="str">
        <f aca="false">IF($A173="","",IF($A173=J$12,$F173,""))</f>
        <v/>
      </c>
      <c r="K173" s="271" t="str">
        <f aca="false">IF($A173="","",IF($A173=K$12,$F173,""))</f>
        <v/>
      </c>
      <c r="L173" s="271" t="str">
        <f aca="false">IF($A173="","",IF($A173=L$12,$F173,""))</f>
        <v/>
      </c>
      <c r="M173" s="271" t="str">
        <f aca="false">IF($A173="","",IF($A173=M$12,$F173,""))</f>
        <v/>
      </c>
      <c r="N173" s="271" t="str">
        <f aca="false">IF($A173="","",IF($A173=N$12,$F173,""))</f>
        <v/>
      </c>
    </row>
    <row r="174" customFormat="false" ht="14.65" hidden="false" customHeight="true" outlineLevel="0" collapsed="false">
      <c r="A174" s="284" t="n">
        <f aca="false">Results!L49</f>
        <v>0</v>
      </c>
      <c r="B174" s="285" t="n">
        <v>3</v>
      </c>
      <c r="C174" s="286" t="str">
        <f aca="false">IF(A174=0,"",INDEX(Mens_team_declarations,MATCH(A$171,Events_men,0),MATCH(A174,men_short_codes,0)))</f>
        <v/>
      </c>
      <c r="D174" s="286" t="str">
        <f aca="false">IF(A174=0,"",INDEX(Club_names,MATCH(A174,men_short_codes,0)))</f>
        <v/>
      </c>
      <c r="E174" s="291" t="n">
        <f aca="false">Results!M49</f>
        <v>0</v>
      </c>
      <c r="F174" s="288" t="n">
        <v>4</v>
      </c>
      <c r="H174" s="271" t="str">
        <f aca="false">IF($A174="","",IF($A174=H$12,$F174,""))</f>
        <v/>
      </c>
      <c r="I174" s="271" t="str">
        <f aca="false">IF($A174="","",IF($A174=I$12,$F174,""))</f>
        <v/>
      </c>
      <c r="J174" s="271" t="str">
        <f aca="false">IF($A174="","",IF($A174=J$12,$F174,""))</f>
        <v/>
      </c>
      <c r="K174" s="271" t="str">
        <f aca="false">IF($A174="","",IF($A174=K$12,$F174,""))</f>
        <v/>
      </c>
      <c r="L174" s="271" t="str">
        <f aca="false">IF($A174="","",IF($A174=L$12,$F174,""))</f>
        <v/>
      </c>
      <c r="M174" s="271" t="str">
        <f aca="false">IF($A174="","",IF($A174=M$12,$F174,""))</f>
        <v/>
      </c>
      <c r="N174" s="271" t="str">
        <f aca="false">IF($A174="","",IF($A174=N$12,$F174,""))</f>
        <v/>
      </c>
    </row>
    <row r="175" customFormat="false" ht="14.65" hidden="false" customHeight="true" outlineLevel="0" collapsed="false">
      <c r="A175" s="284" t="n">
        <f aca="false">Results!L50</f>
        <v>0</v>
      </c>
      <c r="B175" s="285" t="n">
        <v>4</v>
      </c>
      <c r="C175" s="286" t="str">
        <f aca="false">IF(A175=0,"",INDEX(Mens_team_declarations,MATCH(A$171,Events_men,0),MATCH(A175,men_short_codes,0)))</f>
        <v/>
      </c>
      <c r="D175" s="286" t="str">
        <f aca="false">IF(A175=0,"",INDEX(Club_names,MATCH(A175,men_short_codes,0)))</f>
        <v/>
      </c>
      <c r="E175" s="291" t="n">
        <f aca="false">Results!M50</f>
        <v>0</v>
      </c>
      <c r="F175" s="288" t="n">
        <v>3</v>
      </c>
      <c r="H175" s="271" t="str">
        <f aca="false">IF($A175="","",IF($A175=H$12,$F175,""))</f>
        <v/>
      </c>
      <c r="I175" s="271" t="str">
        <f aca="false">IF($A175="","",IF($A175=I$12,$F175,""))</f>
        <v/>
      </c>
      <c r="J175" s="271" t="str">
        <f aca="false">IF($A175="","",IF($A175=J$12,$F175,""))</f>
        <v/>
      </c>
      <c r="K175" s="271" t="str">
        <f aca="false">IF($A175="","",IF($A175=K$12,$F175,""))</f>
        <v/>
      </c>
      <c r="L175" s="271" t="str">
        <f aca="false">IF($A175="","",IF($A175=L$12,$F175,""))</f>
        <v/>
      </c>
      <c r="M175" s="271" t="str">
        <f aca="false">IF($A175="","",IF($A175=M$12,$F175,""))</f>
        <v/>
      </c>
      <c r="N175" s="271" t="str">
        <f aca="false">IF($A175="","",IF($A175=N$12,$F175,""))</f>
        <v/>
      </c>
    </row>
    <row r="176" customFormat="false" ht="14.65" hidden="false" customHeight="true" outlineLevel="0" collapsed="false">
      <c r="A176" s="284" t="n">
        <f aca="false">Results!L51</f>
        <v>0</v>
      </c>
      <c r="B176" s="285" t="n">
        <v>5</v>
      </c>
      <c r="C176" s="286" t="str">
        <f aca="false">IF(A176=0,"",INDEX(Mens_team_declarations,MATCH(A$171,Events_men,0),MATCH(A176,men_short_codes,0)))</f>
        <v/>
      </c>
      <c r="D176" s="286" t="str">
        <f aca="false">IF(A176=0,"",INDEX(Club_names,MATCH(A176,men_short_codes,0)))</f>
        <v/>
      </c>
      <c r="E176" s="291" t="n">
        <f aca="false">Results!M51</f>
        <v>0</v>
      </c>
      <c r="F176" s="288" t="n">
        <v>2</v>
      </c>
      <c r="H176" s="271" t="str">
        <f aca="false">IF($A176="","",IF($A176=H$12,$F176,""))</f>
        <v/>
      </c>
      <c r="I176" s="271" t="str">
        <f aca="false">IF($A176="","",IF($A176=I$12,$F176,""))</f>
        <v/>
      </c>
      <c r="J176" s="271" t="str">
        <f aca="false">IF($A176="","",IF($A176=J$12,$F176,""))</f>
        <v/>
      </c>
      <c r="K176" s="271" t="str">
        <f aca="false">IF($A176="","",IF($A176=K$12,$F176,""))</f>
        <v/>
      </c>
      <c r="L176" s="271" t="str">
        <f aca="false">IF($A176="","",IF($A176=L$12,$F176,""))</f>
        <v/>
      </c>
      <c r="M176" s="271" t="str">
        <f aca="false">IF($A176="","",IF($A176=M$12,$F176,""))</f>
        <v/>
      </c>
      <c r="N176" s="271" t="str">
        <f aca="false">IF($A176="","",IF($A176=N$12,$F176,""))</f>
        <v/>
      </c>
    </row>
    <row r="177" customFormat="false" ht="14.65" hidden="false" customHeight="true" outlineLevel="0" collapsed="false">
      <c r="A177" s="284" t="n">
        <f aca="false">Results!L52</f>
        <v>0</v>
      </c>
      <c r="B177" s="285" t="n">
        <v>6</v>
      </c>
      <c r="C177" s="286" t="str">
        <f aca="false">IF(A177=0,"",INDEX(Mens_team_declarations,MATCH(A$171,Events_men,0),MATCH(A177,men_short_codes,0)))</f>
        <v/>
      </c>
      <c r="D177" s="286" t="str">
        <f aca="false">IF(A177=0,"",INDEX(Club_names,MATCH(A177,men_short_codes,0)))</f>
        <v/>
      </c>
      <c r="E177" s="291" t="n">
        <f aca="false">Results!M52</f>
        <v>0</v>
      </c>
      <c r="F177" s="288" t="n">
        <v>1</v>
      </c>
      <c r="H177" s="271" t="str">
        <f aca="false">IF($A177="","",IF($A177=H$12,$F177,""))</f>
        <v/>
      </c>
      <c r="I177" s="271" t="str">
        <f aca="false">IF($A177="","",IF($A177=I$12,$F177,""))</f>
        <v/>
      </c>
      <c r="J177" s="271" t="str">
        <f aca="false">IF($A177="","",IF($A177=J$12,$F177,""))</f>
        <v/>
      </c>
      <c r="K177" s="271" t="str">
        <f aca="false">IF($A177="","",IF($A177=K$12,$F177,""))</f>
        <v/>
      </c>
      <c r="L177" s="271" t="str">
        <f aca="false">IF($A177="","",IF($A177=L$12,$F177,""))</f>
        <v/>
      </c>
      <c r="M177" s="271" t="str">
        <f aca="false">IF($A177="","",IF($A177=M$12,$F177,""))</f>
        <v/>
      </c>
      <c r="N177" s="271" t="str">
        <f aca="false">IF($A177="","",IF($A177=N$12,$F177,""))</f>
        <v/>
      </c>
    </row>
    <row r="178" customFormat="false" ht="14.65" hidden="false" customHeight="true" outlineLevel="0" collapsed="false">
      <c r="A178" s="263" t="str">
        <f aca="false">Results!P39</f>
        <v>Medley Relay</v>
      </c>
      <c r="C178" s="283" t="str">
        <f aca="false">CONCATENATE("Mens ",P178)</f>
        <v>Mens Medley Relay A</v>
      </c>
      <c r="D178" s="290"/>
      <c r="E178" s="292"/>
      <c r="P178" s="0" t="str">
        <f aca="false">CONCATENATE(A178," A")</f>
        <v>Medley Relay A</v>
      </c>
    </row>
    <row r="179" customFormat="false" ht="26.25" hidden="false" customHeight="true" outlineLevel="0" collapsed="false">
      <c r="A179" s="293" t="str">
        <f aca="false">Results!S40</f>
        <v>M</v>
      </c>
      <c r="B179" s="294" t="n">
        <v>1</v>
      </c>
      <c r="C179" s="295" t="str">
        <f aca="false">IF(A179=0,"",INDEX(Mens_team_declarations,MATCH(A$178,Events_men,0)+3,MATCH(A179,men_short_codes,0)+2))</f>
        <v>Steve Baldock, Dave Hunneman, Martyn Reynolds &amp; Dave Turner</v>
      </c>
      <c r="D179" s="286" t="str">
        <f aca="false">IF(A179=0,"",INDEX(Club_names,MATCH(A179,men_short_codes,0)))</f>
        <v>Hastings AC</v>
      </c>
      <c r="E179" s="296" t="str">
        <f aca="false">Results!T40</f>
        <v>4:26.9</v>
      </c>
      <c r="F179" s="297" t="n">
        <v>6</v>
      </c>
      <c r="H179" s="271" t="str">
        <f aca="false">IF($A179="","",IF(LEFT($A179,1)=H$9,$F179,""))</f>
        <v/>
      </c>
      <c r="I179" s="271" t="str">
        <f aca="false">IF($A179="","",IF(LEFT($A179,1)=I$9,$F179,""))</f>
        <v/>
      </c>
      <c r="J179" s="271" t="str">
        <f aca="false">IF($A179="","",IF(LEFT($A179,1)=J$9,$F179,""))</f>
        <v/>
      </c>
      <c r="K179" s="271" t="str">
        <f aca="false">IF($A179="","",IF(LEFT($A179,1)=K$9,$F179,""))</f>
        <v/>
      </c>
      <c r="L179" s="271" t="n">
        <f aca="false">IF($A179="","",IF(LEFT($A179,1)=L$9,$F179,""))</f>
        <v>6</v>
      </c>
      <c r="M179" s="271" t="str">
        <f aca="false">IF($A179="","",IF(LEFT($A179,1)=M$9,$F179,""))</f>
        <v/>
      </c>
      <c r="N179" s="271" t="str">
        <f aca="false">IF($A179="","",IF(LEFT($A179,1)=N$9,$F179,""))</f>
        <v/>
      </c>
    </row>
    <row r="180" customFormat="false" ht="26.25" hidden="false" customHeight="true" outlineLevel="0" collapsed="false">
      <c r="A180" s="293" t="str">
        <f aca="false">Results!S43</f>
        <v>G</v>
      </c>
      <c r="B180" s="294" t="n">
        <v>2</v>
      </c>
      <c r="C180" s="295" t="str">
        <f aca="false">IF(A180=0,"",INDEX(Mens_team_declarations,MATCH(A$178,Events_men,0)+3,MATCH(A180,men_short_codes,0)+2))</f>
        <v>Andy Dray, Owen Wells, Phil Payne &amp; Jonathan Burrell</v>
      </c>
      <c r="D180" s="298" t="str">
        <f aca="false">IF(A180=0,"",INDEX('Team Declaration'!$C$3:$BI$18,1,MATCH(LEFT(A180,1),'Team Declaration'!$C$5:$BI$5,0)))</f>
        <v>Haywards Heath &amp; Lewes</v>
      </c>
      <c r="E180" s="296" t="str">
        <f aca="false">Results!T43</f>
        <v>4:28.4</v>
      </c>
      <c r="F180" s="297" t="n">
        <v>5</v>
      </c>
      <c r="H180" s="271" t="str">
        <f aca="false">IF($A180="","",IF(LEFT($A180,1)=H$9,$F180,""))</f>
        <v/>
      </c>
      <c r="I180" s="271" t="str">
        <f aca="false">IF($A180="","",IF(LEFT($A180,1)=I$9,$F180,""))</f>
        <v/>
      </c>
      <c r="J180" s="271" t="str">
        <f aca="false">IF($A180="","",IF(LEFT($A180,1)=J$9,$F180,""))</f>
        <v/>
      </c>
      <c r="K180" s="271" t="str">
        <f aca="false">IF($A180="","",IF(LEFT($A180,1)=K$9,$F180,""))</f>
        <v/>
      </c>
      <c r="L180" s="271" t="str">
        <f aca="false">IF($A180="","",IF(LEFT($A180,1)=L$9,$F180,""))</f>
        <v/>
      </c>
      <c r="M180" s="271" t="n">
        <f aca="false">IF($A180="","",IF(LEFT($A180,1)=M$9,$F180,""))</f>
        <v>5</v>
      </c>
      <c r="N180" s="271" t="str">
        <f aca="false">IF($A180="","",IF(LEFT($A180,1)=N$9,$F180,""))</f>
        <v/>
      </c>
    </row>
    <row r="181" customFormat="false" ht="26.25" hidden="false" customHeight="true" outlineLevel="0" collapsed="false">
      <c r="A181" s="293" t="str">
        <f aca="false">Results!S46</f>
        <v>E</v>
      </c>
      <c r="B181" s="294" t="n">
        <v>3</v>
      </c>
      <c r="C181" s="295" t="str">
        <f aca="false">IF(A181=0,"",INDEX(Mens_team_declarations,MATCH(A$178,Events_men,0)+3,MATCH(A181,men_short_codes,0)+2))</f>
        <v>Gareth Taplin, Laurie Burret, Alan Rolfe &amp; Ross Brocklehurst</v>
      </c>
      <c r="D181" s="298" t="str">
        <f aca="false">IF(A181=0,"",INDEX('Team Declaration'!$C$3:$BI$18,1,MATCH(LEFT(A181,1),'Team Declaration'!$C$5:$BI$5,0)))</f>
        <v>Eastbourne &amp; Hailsham</v>
      </c>
      <c r="E181" s="296" t="str">
        <f aca="false">Results!T46</f>
        <v>4:30.6</v>
      </c>
      <c r="F181" s="297" t="n">
        <v>4</v>
      </c>
      <c r="H181" s="271" t="str">
        <f aca="false">IF($A181="","",IF(LEFT($A181,1)=H$9,$F181,""))</f>
        <v/>
      </c>
      <c r="I181" s="271" t="str">
        <f aca="false">IF($A181="","",IF(LEFT($A181,1)=I$9,$F181,""))</f>
        <v/>
      </c>
      <c r="J181" s="271" t="str">
        <f aca="false">IF($A181="","",IF(LEFT($A181,1)=J$9,$F181,""))</f>
        <v/>
      </c>
      <c r="K181" s="271" t="n">
        <f aca="false">IF($A181="","",IF(LEFT($A181,1)=K$9,$F181,""))</f>
        <v>4</v>
      </c>
      <c r="L181" s="271" t="str">
        <f aca="false">IF($A181="","",IF(LEFT($A181,1)=L$9,$F181,""))</f>
        <v/>
      </c>
      <c r="M181" s="271" t="str">
        <f aca="false">IF($A181="","",IF(LEFT($A181,1)=M$9,$F181,""))</f>
        <v/>
      </c>
      <c r="N181" s="271" t="str">
        <f aca="false">IF($A181="","",IF(LEFT($A181,1)=N$9,$F181,""))</f>
        <v/>
      </c>
    </row>
    <row r="182" customFormat="false" ht="26.25" hidden="false" customHeight="true" outlineLevel="0" collapsed="false">
      <c r="A182" s="293" t="str">
        <f aca="false">Results!S49</f>
        <v>A</v>
      </c>
      <c r="B182" s="294" t="n">
        <v>4</v>
      </c>
      <c r="C182" s="295" t="str">
        <f aca="false">IF(A182=0,"",INDEX(Mens_team_declarations,MATCH(A$178,Events_men,0)+3,MATCH(A182,men_short_codes,0)+2))</f>
        <v>Shawn Buck, Brian Steene, Dan Vaughan &amp; Dan King</v>
      </c>
      <c r="D182" s="298" t="str">
        <f aca="false">IF(A182=0,"",INDEX('Team Declaration'!$C$3:$BI$18,1,MATCH(LEFT(A182,1),'Team Declaration'!$C$5:$BI$5,0)))</f>
        <v>Arena 80</v>
      </c>
      <c r="E182" s="296" t="str">
        <f aca="false">Results!T49</f>
        <v>4:54.8</v>
      </c>
      <c r="F182" s="297" t="n">
        <v>3</v>
      </c>
      <c r="H182" s="271" t="n">
        <f aca="false">IF($A182="","",IF(LEFT($A182,1)=H$9,$F182,""))</f>
        <v>3</v>
      </c>
      <c r="I182" s="271" t="str">
        <f aca="false">IF($A182="","",IF(LEFT($A182,1)=I$9,$F182,""))</f>
        <v/>
      </c>
      <c r="J182" s="271" t="str">
        <f aca="false">IF($A182="","",IF(LEFT($A182,1)=J$9,$F182,""))</f>
        <v/>
      </c>
      <c r="K182" s="271" t="str">
        <f aca="false">IF($A182="","",IF(LEFT($A182,1)=K$9,$F182,""))</f>
        <v/>
      </c>
      <c r="L182" s="271" t="str">
        <f aca="false">IF($A182="","",IF(LEFT($A182,1)=L$9,$F182,""))</f>
        <v/>
      </c>
      <c r="M182" s="271" t="str">
        <f aca="false">IF($A182="","",IF(LEFT($A182,1)=M$9,$F182,""))</f>
        <v/>
      </c>
      <c r="N182" s="271" t="str">
        <f aca="false">IF($A182="","",IF(LEFT($A182,1)=N$9,$F182,""))</f>
        <v/>
      </c>
    </row>
    <row r="183" customFormat="false" ht="26.25" hidden="false" customHeight="true" outlineLevel="0" collapsed="false">
      <c r="A183" s="293" t="n">
        <f aca="false">Results!S52</f>
        <v>0</v>
      </c>
      <c r="B183" s="294" t="n">
        <v>5</v>
      </c>
      <c r="C183" s="295" t="str">
        <f aca="false">IF(A183=0,"",INDEX(Mens_team_declarations,MATCH(A$178,Events_men,0)+3,MATCH(A183,men_short_codes,0)+2))</f>
        <v/>
      </c>
      <c r="D183" s="298" t="str">
        <f aca="false">IF(A183=0,"",INDEX('Team Declaration'!$C$3:$BI$18,1,MATCH(LEFT(A183,1),'Team Declaration'!$C$5:$BI$5,0)))</f>
        <v/>
      </c>
      <c r="E183" s="296" t="n">
        <f aca="false">Results!T52</f>
        <v>0</v>
      </c>
      <c r="F183" s="297" t="n">
        <v>2</v>
      </c>
      <c r="H183" s="271" t="str">
        <f aca="false">IF($A183="","",IF(LEFT($A183,1)=H$9,$F183,""))</f>
        <v/>
      </c>
      <c r="I183" s="271" t="str">
        <f aca="false">IF($A183="","",IF(LEFT($A183,1)=I$9,$F183,""))</f>
        <v/>
      </c>
      <c r="J183" s="271" t="str">
        <f aca="false">IF($A183="","",IF(LEFT($A183,1)=J$9,$F183,""))</f>
        <v/>
      </c>
      <c r="K183" s="271" t="str">
        <f aca="false">IF($A183="","",IF(LEFT($A183,1)=K$9,$F183,""))</f>
        <v/>
      </c>
      <c r="L183" s="271" t="str">
        <f aca="false">IF($A183="","",IF(LEFT($A183,1)=L$9,$F183,""))</f>
        <v/>
      </c>
      <c r="M183" s="271" t="str">
        <f aca="false">IF($A183="","",IF(LEFT($A183,1)=M$9,$F183,""))</f>
        <v/>
      </c>
      <c r="N183" s="271" t="str">
        <f aca="false">IF($A183="","",IF(LEFT($A183,1)=N$9,$F183,""))</f>
        <v/>
      </c>
    </row>
    <row r="184" customFormat="false" ht="26.25" hidden="false" customHeight="true" outlineLevel="0" collapsed="false">
      <c r="A184" s="293" t="n">
        <f aca="false">Results!S55</f>
        <v>0</v>
      </c>
      <c r="B184" s="294" t="n">
        <v>6</v>
      </c>
      <c r="C184" s="295" t="str">
        <f aca="false">IF(A184=0,"",INDEX(Mens_team_declarations,MATCH(A$178,Events_men,0)+3,MATCH(A184,men_short_codes,0)+2))</f>
        <v/>
      </c>
      <c r="D184" s="298" t="str">
        <f aca="false">IF(A184=0,"",INDEX('Team Declaration'!$C$3:$BI$18,1,MATCH(LEFT(A184,1),'Team Declaration'!$C$5:$BI$5,0)))</f>
        <v/>
      </c>
      <c r="E184" s="296" t="n">
        <f aca="false">Results!T44</f>
        <v>0</v>
      </c>
      <c r="F184" s="297" t="n">
        <v>1</v>
      </c>
      <c r="H184" s="271" t="str">
        <f aca="false">IF($A184="","",IF(LEFT($A184,1)=H$9,$F184,""))</f>
        <v/>
      </c>
      <c r="I184" s="271" t="str">
        <f aca="false">IF($A184="","",IF(LEFT($A184,1)=I$9,$F184,""))</f>
        <v/>
      </c>
      <c r="J184" s="271" t="str">
        <f aca="false">IF($A184="","",IF(LEFT($A184,1)=J$9,$F184,""))</f>
        <v/>
      </c>
      <c r="K184" s="271" t="str">
        <f aca="false">IF($A184="","",IF(LEFT($A184,1)=K$9,$F184,""))</f>
        <v/>
      </c>
      <c r="L184" s="271" t="str">
        <f aca="false">IF($A184="","",IF(LEFT($A184,1)=L$9,$F184,""))</f>
        <v/>
      </c>
      <c r="M184" s="271" t="str">
        <f aca="false">IF($A184="","",IF(LEFT($A184,1)=M$9,$F184,""))</f>
        <v/>
      </c>
      <c r="N184" s="271" t="str">
        <f aca="false">IF($A184="","",IF(LEFT($A184,1)=N$9,$F184,""))</f>
        <v/>
      </c>
    </row>
    <row r="185" customFormat="false" ht="14.65" hidden="false" customHeight="true" outlineLevel="0" collapsed="false">
      <c r="A185" s="263" t="str">
        <f aca="false">Results!A120</f>
        <v>Hammer</v>
      </c>
      <c r="C185" s="283" t="str">
        <f aca="false">CONCATENATE("Womens ",P185)</f>
        <v>Womens Hammer 35+</v>
      </c>
      <c r="E185" s="263" t="n">
        <f aca="false">Results!E139</f>
        <v>0</v>
      </c>
      <c r="P185" s="0" t="str">
        <f aca="false">CONCATENATE(A185," 35+")</f>
        <v>Hammer 35+</v>
      </c>
    </row>
    <row r="186" customFormat="false" ht="14.65" hidden="false" customHeight="true" outlineLevel="0" collapsed="false">
      <c r="A186" s="299" t="str">
        <f aca="false">Results!D121</f>
        <v>C</v>
      </c>
      <c r="B186" s="300" t="n">
        <v>1</v>
      </c>
      <c r="C186" s="286" t="str">
        <f aca="false">IF(A186=0,"",INDEX(Womens_team_declarations,MATCH(A$185,Events_women,0),MATCH(A186,women_short_codes,0)))</f>
        <v>Sarah Hewitt</v>
      </c>
      <c r="D186" s="286" t="str">
        <f aca="false">IF(A186=0,"",INDEX(Club_names,MATCH(A186,women_short_codes,0)))</f>
        <v>Brighton &amp; Hove AC</v>
      </c>
      <c r="E186" s="301" t="n">
        <f aca="false">Results!E121</f>
        <v>31.54</v>
      </c>
      <c r="F186" s="302" t="n">
        <v>6</v>
      </c>
      <c r="H186" s="271" t="str">
        <f aca="false">IF($A186="","",IF(LEFT($A186,1)=H$10,$F186,""))</f>
        <v/>
      </c>
      <c r="I186" s="271" t="n">
        <f aca="false">IF($A186="","",IF(LEFT($A186,1)=I$10,$F186,""))</f>
        <v>6</v>
      </c>
      <c r="J186" s="271" t="str">
        <f aca="false">IF($A186="","",IF(LEFT($A186,1)=J$10,$F186,""))</f>
        <v/>
      </c>
      <c r="K186" s="271" t="str">
        <f aca="false">IF($A186="","",IF(LEFT($A186,1)=K$10,$F186,""))</f>
        <v/>
      </c>
      <c r="L186" s="271" t="str">
        <f aca="false">IF($A186="","",IF(LEFT($A186,1)=L$10,$F186,""))</f>
        <v/>
      </c>
      <c r="M186" s="271" t="str">
        <f aca="false">IF($A186="","",IF(LEFT($A186,1)=M$10,$F186,""))</f>
        <v/>
      </c>
      <c r="N186" s="271" t="str">
        <f aca="false">IF($A186="","",IF(LEFT($A186,1)=N$10,$F186,""))</f>
        <v/>
      </c>
    </row>
    <row r="187" customFormat="false" ht="14.65" hidden="false" customHeight="true" outlineLevel="0" collapsed="false">
      <c r="A187" s="299" t="str">
        <f aca="false">Results!D122</f>
        <v>T</v>
      </c>
      <c r="B187" s="300" t="n">
        <v>2</v>
      </c>
      <c r="C187" s="286" t="str">
        <f aca="false">IF(A187=0,"",INDEX('Team Declaration'!$C$23:$BI$34,MATCH(A185,'Team Declaration'!$B$23:$B$34,0),MATCH(A187,'Team Declaration'!$C$21:$BI$21,0)))</f>
        <v>Shelley Clark</v>
      </c>
      <c r="D187" s="286" t="str">
        <f aca="false">IF(A187=0,"",INDEX('Team Declaration'!$C$20:$BI$34,1,MATCH(LEFT(A187,1),'Team Declaration'!$C$21:$BI$21,0)))</f>
        <v>Hastings AC</v>
      </c>
      <c r="E187" s="301" t="n">
        <f aca="false">Results!E122</f>
        <v>18.97</v>
      </c>
      <c r="F187" s="302" t="n">
        <v>5</v>
      </c>
      <c r="H187" s="271" t="str">
        <f aca="false">IF($A187="","",IF(LEFT($A187,1)=H$10,$F187,""))</f>
        <v/>
      </c>
      <c r="I187" s="271" t="str">
        <f aca="false">IF($A187="","",IF(LEFT($A187,1)=I$10,$F187,""))</f>
        <v/>
      </c>
      <c r="J187" s="271" t="str">
        <f aca="false">IF($A187="","",IF(LEFT($A187,1)=J$10,$F187,""))</f>
        <v/>
      </c>
      <c r="K187" s="271" t="str">
        <f aca="false">IF($A187="","",IF(LEFT($A187,1)=K$10,$F187,""))</f>
        <v/>
      </c>
      <c r="L187" s="271" t="n">
        <f aca="false">IF($A187="","",IF(LEFT($A187,1)=L$10,$F187,""))</f>
        <v>5</v>
      </c>
      <c r="M187" s="271" t="str">
        <f aca="false">IF($A187="","",IF(LEFT($A187,1)=M$10,$F187,""))</f>
        <v/>
      </c>
      <c r="N187" s="271" t="str">
        <f aca="false">IF($A187="","",IF(LEFT($A187,1)=N$10,$F187,""))</f>
        <v/>
      </c>
    </row>
    <row r="188" customFormat="false" ht="14.65" hidden="false" customHeight="true" outlineLevel="0" collapsed="false">
      <c r="A188" s="299" t="str">
        <f aca="false">Results!D123</f>
        <v>D</v>
      </c>
      <c r="B188" s="300" t="n">
        <v>3</v>
      </c>
      <c r="C188" s="286" t="str">
        <f aca="false">IF(A188=0,"",INDEX('Team Declaration'!$C$23:$BI$34,MATCH(A185,'Team Declaration'!$B$23:$B$34,0),MATCH(A188,'Team Declaration'!$C$21:$BI$21,0)))</f>
        <v>Felicity Webster</v>
      </c>
      <c r="D188" s="286" t="str">
        <f aca="false">IF(A188=0,"",INDEX('Team Declaration'!$C$20:$BI$34,1,MATCH(LEFT(A188,1),'Team Declaration'!$C$21:$BI$21,0)))</f>
        <v>Eastbourne &amp; Hailsham</v>
      </c>
      <c r="E188" s="301" t="n">
        <f aca="false">Results!E123</f>
        <v>15.15</v>
      </c>
      <c r="F188" s="302" t="n">
        <v>4</v>
      </c>
      <c r="H188" s="271" t="str">
        <f aca="false">IF($A188="","",IF(LEFT($A188,1)=H$10,$F188,""))</f>
        <v/>
      </c>
      <c r="I188" s="271" t="str">
        <f aca="false">IF($A188="","",IF(LEFT($A188,1)=I$10,$F188,""))</f>
        <v/>
      </c>
      <c r="J188" s="271" t="str">
        <f aca="false">IF($A188="","",IF(LEFT($A188,1)=J$10,$F188,""))</f>
        <v/>
      </c>
      <c r="K188" s="271" t="n">
        <f aca="false">IF($A188="","",IF(LEFT($A188,1)=K$10,$F188,""))</f>
        <v>4</v>
      </c>
      <c r="L188" s="271" t="str">
        <f aca="false">IF($A188="","",IF(LEFT($A188,1)=L$10,$F188,""))</f>
        <v/>
      </c>
      <c r="M188" s="271" t="str">
        <f aca="false">IF($A188="","",IF(LEFT($A188,1)=M$10,$F188,""))</f>
        <v/>
      </c>
      <c r="N188" s="271" t="str">
        <f aca="false">IF($A188="","",IF(LEFT($A188,1)=N$10,$F188,""))</f>
        <v/>
      </c>
    </row>
    <row r="189" customFormat="false" ht="14.65" hidden="false" customHeight="true" outlineLevel="0" collapsed="false">
      <c r="A189" s="299" t="str">
        <f aca="false">Results!D124</f>
        <v>K</v>
      </c>
      <c r="B189" s="300" t="n">
        <v>4</v>
      </c>
      <c r="C189" s="286" t="str">
        <f aca="false">IF(A189=0,"",INDEX('Team Declaration'!$C$23:$BI$34,MATCH(A185,'Team Declaration'!$B$23:$B$34,0),MATCH(A189,'Team Declaration'!$C$21:$BI$21,0)))</f>
        <v>Helen Diack</v>
      </c>
      <c r="D189" s="286" t="str">
        <f aca="false">IF(A189=0,"",INDEX('Team Declaration'!$C$20:$BI$34,1,MATCH(LEFT(A189,1),'Team Declaration'!$C$21:$BI$21,0)))</f>
        <v>Haywards Heath &amp; Lewes</v>
      </c>
      <c r="E189" s="301" t="n">
        <f aca="false">Results!E124</f>
        <v>13.12</v>
      </c>
      <c r="F189" s="302" t="n">
        <v>3</v>
      </c>
      <c r="H189" s="271" t="str">
        <f aca="false">IF($A189="","",IF(LEFT($A189,1)=H$10,$F189,""))</f>
        <v/>
      </c>
      <c r="I189" s="271" t="str">
        <f aca="false">IF($A189="","",IF(LEFT($A189,1)=I$10,$F189,""))</f>
        <v/>
      </c>
      <c r="J189" s="271" t="str">
        <f aca="false">IF($A189="","",IF(LEFT($A189,1)=J$10,$F189,""))</f>
        <v/>
      </c>
      <c r="K189" s="271" t="str">
        <f aca="false">IF($A189="","",IF(LEFT($A189,1)=K$10,$F189,""))</f>
        <v/>
      </c>
      <c r="L189" s="271" t="str">
        <f aca="false">IF($A189="","",IF(LEFT($A189,1)=L$10,$F189,""))</f>
        <v/>
      </c>
      <c r="M189" s="271" t="n">
        <f aca="false">IF($A189="","",IF(LEFT($A189,1)=M$10,$F189,""))</f>
        <v>3</v>
      </c>
      <c r="N189" s="271" t="str">
        <f aca="false">IF($A189="","",IF(LEFT($A189,1)=N$10,$F189,""))</f>
        <v/>
      </c>
    </row>
    <row r="190" customFormat="false" ht="14.65" hidden="false" customHeight="true" outlineLevel="0" collapsed="false">
      <c r="A190" s="299" t="n">
        <f aca="false">Results!D125</f>
        <v>0</v>
      </c>
      <c r="B190" s="300" t="n">
        <v>5</v>
      </c>
      <c r="C190" s="286" t="str">
        <f aca="false">IF(A190=0,"",INDEX('Team Declaration'!$C$23:$BI$34,MATCH(A185,'Team Declaration'!$B$23:$B$34,0),MATCH(A190,'Team Declaration'!$C$21:$BI$21,0)))</f>
        <v/>
      </c>
      <c r="D190" s="286" t="str">
        <f aca="false">IF(A190=0,"",INDEX('Team Declaration'!$C$20:$BI$34,1,MATCH(LEFT(A190,1),'Team Declaration'!$C$21:$BI$21,0)))</f>
        <v/>
      </c>
      <c r="E190" s="301" t="n">
        <f aca="false">Results!E125</f>
        <v>0</v>
      </c>
      <c r="F190" s="302" t="n">
        <v>2</v>
      </c>
      <c r="H190" s="271" t="str">
        <f aca="false">IF($A190="","",IF(LEFT($A190,1)=H$10,$F190,""))</f>
        <v/>
      </c>
      <c r="I190" s="271" t="str">
        <f aca="false">IF($A190="","",IF(LEFT($A190,1)=I$10,$F190,""))</f>
        <v/>
      </c>
      <c r="J190" s="271" t="str">
        <f aca="false">IF($A190="","",IF(LEFT($A190,1)=J$10,$F190,""))</f>
        <v/>
      </c>
      <c r="K190" s="271" t="str">
        <f aca="false">IF($A190="","",IF(LEFT($A190,1)=K$10,$F190,""))</f>
        <v/>
      </c>
      <c r="L190" s="271" t="str">
        <f aca="false">IF($A190="","",IF(LEFT($A190,1)=L$10,$F190,""))</f>
        <v/>
      </c>
      <c r="M190" s="271" t="str">
        <f aca="false">IF($A190="","",IF(LEFT($A190,1)=M$10,$F190,""))</f>
        <v/>
      </c>
      <c r="N190" s="271" t="str">
        <f aca="false">IF($A190="","",IF(LEFT($A190,1)=N$10,$F190,""))</f>
        <v/>
      </c>
    </row>
    <row r="191" customFormat="false" ht="14.65" hidden="false" customHeight="true" outlineLevel="0" collapsed="false">
      <c r="A191" s="299" t="n">
        <f aca="false">Results!D126</f>
        <v>0</v>
      </c>
      <c r="B191" s="300" t="n">
        <v>6</v>
      </c>
      <c r="C191" s="286" t="str">
        <f aca="false">IF(A191=0,"",INDEX('Team Declaration'!$C$23:$BI$34,MATCH(A185,'Team Declaration'!$B$23:$B$34,0),MATCH(A191,'Team Declaration'!$C$21:$BI$21,0)))</f>
        <v/>
      </c>
      <c r="D191" s="286" t="str">
        <f aca="false">IF(A191=0,"",INDEX('Team Declaration'!$C$20:$BI$34,1,MATCH(LEFT(A191,1),'Team Declaration'!$C$21:$BI$21,0)))</f>
        <v/>
      </c>
      <c r="E191" s="301" t="n">
        <f aca="false">Results!E126</f>
        <v>0</v>
      </c>
      <c r="F191" s="302" t="n">
        <v>1</v>
      </c>
      <c r="H191" s="271" t="str">
        <f aca="false">IF($A191="","",IF(LEFT($A191,1)=H$10,$F191,""))</f>
        <v/>
      </c>
      <c r="I191" s="271" t="str">
        <f aca="false">IF($A191="","",IF(LEFT($A191,1)=I$10,$F191,""))</f>
        <v/>
      </c>
      <c r="J191" s="271" t="str">
        <f aca="false">IF($A191="","",IF(LEFT($A191,1)=J$10,$F191,""))</f>
        <v/>
      </c>
      <c r="K191" s="271" t="str">
        <f aca="false">IF($A191="","",IF(LEFT($A191,1)=K$10,$F191,""))</f>
        <v/>
      </c>
      <c r="L191" s="271" t="str">
        <f aca="false">IF($A191="","",IF(LEFT($A191,1)=L$10,$F191,""))</f>
        <v/>
      </c>
      <c r="M191" s="271" t="str">
        <f aca="false">IF($A191="","",IF(LEFT($A191,1)=M$10,$F191,""))</f>
        <v/>
      </c>
      <c r="N191" s="271" t="str">
        <f aca="false">IF($A191="","",IF(LEFT($A191,1)=N$10,$F191,""))</f>
        <v/>
      </c>
    </row>
    <row r="192" customFormat="false" ht="14.65" hidden="false" customHeight="true" outlineLevel="0" collapsed="false">
      <c r="A192" s="263" t="str">
        <f aca="false">Results!I120</f>
        <v>Hammer</v>
      </c>
      <c r="C192" s="283" t="str">
        <f aca="false">CONCATENATE("Womens ",P192)</f>
        <v>Womens Hammer 50+</v>
      </c>
      <c r="D192" s="290"/>
      <c r="E192" s="263" t="n">
        <f aca="false">Results!E150</f>
        <v>0</v>
      </c>
      <c r="P192" s="0" t="str">
        <f aca="false">CONCATENATE(A192," 50+")</f>
        <v>Hammer 50+</v>
      </c>
    </row>
    <row r="193" customFormat="false" ht="14.65" hidden="false" customHeight="true" outlineLevel="0" collapsed="false">
      <c r="A193" s="299" t="n">
        <f aca="false">Results!L121</f>
        <v>21</v>
      </c>
      <c r="B193" s="300" t="n">
        <v>1</v>
      </c>
      <c r="C193" s="286" t="str">
        <f aca="false">IF(A193=0,"",INDEX(Womens_team_declarations,MATCH(A$192,Events_women,0),MATCH(A193,women_short_codes,0)))</f>
        <v>Tracey Brockbank</v>
      </c>
      <c r="D193" s="286" t="str">
        <f aca="false">IF(A193=0,"",INDEX(Club_names,MATCH(A193,women_short_codes,0)))</f>
        <v>Brighton &amp; Hove AC</v>
      </c>
      <c r="E193" s="301" t="n">
        <f aca="false">Results!M121</f>
        <v>27.97</v>
      </c>
      <c r="F193" s="302" t="n">
        <v>6</v>
      </c>
      <c r="H193" s="271" t="str">
        <f aca="false">IF($A193="","",IF($A193=H$13,$F193,""))</f>
        <v/>
      </c>
      <c r="I193" s="271" t="n">
        <f aca="false">IF($A193="","",IF($A193=I$13,$F193,""))</f>
        <v>6</v>
      </c>
      <c r="J193" s="271" t="str">
        <f aca="false">IF($A193="","",IF($A193=J$13,$F193,""))</f>
        <v/>
      </c>
      <c r="K193" s="271" t="str">
        <f aca="false">IF($A193="","",IF($A193=K$13,$F193,""))</f>
        <v/>
      </c>
      <c r="L193" s="271" t="str">
        <f aca="false">IF($A193="","",IF($A193=L$13,$F193,""))</f>
        <v/>
      </c>
      <c r="M193" s="271" t="str">
        <f aca="false">IF($A193="","",IF($A193=M$13,$F193,""))</f>
        <v/>
      </c>
      <c r="N193" s="271" t="str">
        <f aca="false">IF($A193="","",IF($A193=N$13,$F193,""))</f>
        <v/>
      </c>
    </row>
    <row r="194" customFormat="false" ht="14.65" hidden="false" customHeight="true" outlineLevel="0" collapsed="false">
      <c r="A194" s="299" t="n">
        <f aca="false">Results!L122</f>
        <v>0</v>
      </c>
      <c r="B194" s="300" t="n">
        <v>2</v>
      </c>
      <c r="C194" s="286" t="str">
        <f aca="false">IF(A194=0,"",INDEX(Womens_team_declarations,MATCH(A$192,Events_women,0),MATCH(A194,women_short_codes,0)))</f>
        <v/>
      </c>
      <c r="D194" s="286" t="str">
        <f aca="false">IF(A194=0,"",INDEX(Club_names,MATCH(A194,women_short_codes,0)))</f>
        <v/>
      </c>
      <c r="E194" s="301" t="n">
        <f aca="false">Results!M122</f>
        <v>0</v>
      </c>
      <c r="F194" s="302" t="n">
        <v>5</v>
      </c>
      <c r="H194" s="271" t="str">
        <f aca="false">IF($A194="","",IF($A194=H$13,$F194,""))</f>
        <v/>
      </c>
      <c r="I194" s="271" t="str">
        <f aca="false">IF($A194="","",IF($A194=I$13,$F194,""))</f>
        <v/>
      </c>
      <c r="J194" s="271" t="str">
        <f aca="false">IF($A194="","",IF($A194=J$13,$F194,""))</f>
        <v/>
      </c>
      <c r="K194" s="271" t="str">
        <f aca="false">IF($A194="","",IF($A194=K$13,$F194,""))</f>
        <v/>
      </c>
      <c r="L194" s="271" t="str">
        <f aca="false">IF($A194="","",IF($A194=L$13,$F194,""))</f>
        <v/>
      </c>
      <c r="M194" s="271" t="str">
        <f aca="false">IF($A194="","",IF($A194=M$13,$F194,""))</f>
        <v/>
      </c>
      <c r="N194" s="271" t="str">
        <f aca="false">IF($A194="","",IF($A194=N$13,$F194,""))</f>
        <v/>
      </c>
    </row>
    <row r="195" customFormat="false" ht="14.65" hidden="false" customHeight="true" outlineLevel="0" collapsed="false">
      <c r="A195" s="299" t="n">
        <f aca="false">Results!L123</f>
        <v>0</v>
      </c>
      <c r="B195" s="300" t="n">
        <v>3</v>
      </c>
      <c r="C195" s="286" t="str">
        <f aca="false">IF(A195=0,"",INDEX(Womens_team_declarations,MATCH(A$192,Events_women,0),MATCH(A195,women_short_codes,0)))</f>
        <v/>
      </c>
      <c r="D195" s="286" t="str">
        <f aca="false">IF(A195=0,"",INDEX(Club_names,MATCH(A195,women_short_codes,0)))</f>
        <v/>
      </c>
      <c r="E195" s="301" t="n">
        <f aca="false">Results!M123</f>
        <v>0</v>
      </c>
      <c r="F195" s="302" t="n">
        <v>4</v>
      </c>
      <c r="H195" s="271" t="str">
        <f aca="false">IF($A195="","",IF($A195=H$13,$F195,""))</f>
        <v/>
      </c>
      <c r="I195" s="271" t="str">
        <f aca="false">IF($A195="","",IF($A195=I$13,$F195,""))</f>
        <v/>
      </c>
      <c r="J195" s="271" t="str">
        <f aca="false">IF($A195="","",IF($A195=J$13,$F195,""))</f>
        <v/>
      </c>
      <c r="K195" s="271" t="str">
        <f aca="false">IF($A195="","",IF($A195=K$13,$F195,""))</f>
        <v/>
      </c>
      <c r="L195" s="271" t="str">
        <f aca="false">IF($A195="","",IF($A195=L$13,$F195,""))</f>
        <v/>
      </c>
      <c r="M195" s="271" t="str">
        <f aca="false">IF($A195="","",IF($A195=M$13,$F195,""))</f>
        <v/>
      </c>
      <c r="N195" s="271" t="str">
        <f aca="false">IF($A195="","",IF($A195=N$13,$F195,""))</f>
        <v/>
      </c>
    </row>
    <row r="196" customFormat="false" ht="14.65" hidden="false" customHeight="true" outlineLevel="0" collapsed="false">
      <c r="A196" s="299" t="n">
        <f aca="false">Results!L124</f>
        <v>0</v>
      </c>
      <c r="B196" s="300" t="n">
        <v>4</v>
      </c>
      <c r="C196" s="286" t="str">
        <f aca="false">IF(A196=0,"",INDEX(Womens_team_declarations,MATCH(A$192,Events_women,0),MATCH(A196,women_short_codes,0)))</f>
        <v/>
      </c>
      <c r="D196" s="286" t="str">
        <f aca="false">IF(A196=0,"",INDEX(Club_names,MATCH(A196,women_short_codes,0)))</f>
        <v/>
      </c>
      <c r="E196" s="301" t="n">
        <f aca="false">Results!M124</f>
        <v>0</v>
      </c>
      <c r="F196" s="302" t="n">
        <v>3</v>
      </c>
      <c r="H196" s="271" t="str">
        <f aca="false">IF($A196="","",IF($A196=H$13,$F196,""))</f>
        <v/>
      </c>
      <c r="I196" s="271" t="str">
        <f aca="false">IF($A196="","",IF($A196=I$13,$F196,""))</f>
        <v/>
      </c>
      <c r="J196" s="271" t="str">
        <f aca="false">IF($A196="","",IF($A196=J$13,$F196,""))</f>
        <v/>
      </c>
      <c r="K196" s="271" t="str">
        <f aca="false">IF($A196="","",IF($A196=K$13,$F196,""))</f>
        <v/>
      </c>
      <c r="L196" s="271" t="str">
        <f aca="false">IF($A196="","",IF($A196=L$13,$F196,""))</f>
        <v/>
      </c>
      <c r="M196" s="271" t="str">
        <f aca="false">IF($A196="","",IF($A196=M$13,$F196,""))</f>
        <v/>
      </c>
      <c r="N196" s="271" t="str">
        <f aca="false">IF($A196="","",IF($A196=N$13,$F196,""))</f>
        <v/>
      </c>
    </row>
    <row r="197" customFormat="false" ht="14.65" hidden="false" customHeight="true" outlineLevel="0" collapsed="false">
      <c r="A197" s="299" t="n">
        <f aca="false">Results!L125</f>
        <v>0</v>
      </c>
      <c r="B197" s="300" t="n">
        <v>5</v>
      </c>
      <c r="C197" s="286" t="str">
        <f aca="false">IF(A197=0,"",INDEX(Womens_team_declarations,MATCH(A$192,Events_women,0),MATCH(A197,women_short_codes,0)))</f>
        <v/>
      </c>
      <c r="D197" s="286" t="str">
        <f aca="false">IF(A197=0,"",INDEX(Club_names,MATCH(A197,women_short_codes,0)))</f>
        <v/>
      </c>
      <c r="E197" s="301" t="n">
        <f aca="false">Results!M125</f>
        <v>0</v>
      </c>
      <c r="F197" s="302" t="n">
        <v>2</v>
      </c>
      <c r="H197" s="271" t="str">
        <f aca="false">IF($A197="","",IF($A197=H$13,$F197,""))</f>
        <v/>
      </c>
      <c r="I197" s="271" t="str">
        <f aca="false">IF($A197="","",IF($A197=I$13,$F197,""))</f>
        <v/>
      </c>
      <c r="J197" s="271" t="str">
        <f aca="false">IF($A197="","",IF($A197=J$13,$F197,""))</f>
        <v/>
      </c>
      <c r="K197" s="271" t="str">
        <f aca="false">IF($A197="","",IF($A197=K$13,$F197,""))</f>
        <v/>
      </c>
      <c r="L197" s="271" t="str">
        <f aca="false">IF($A197="","",IF($A197=L$13,$F197,""))</f>
        <v/>
      </c>
      <c r="M197" s="271" t="str">
        <f aca="false">IF($A197="","",IF($A197=M$13,$F197,""))</f>
        <v/>
      </c>
      <c r="N197" s="271" t="str">
        <f aca="false">IF($A197="","",IF($A197=N$13,$F197,""))</f>
        <v/>
      </c>
    </row>
    <row r="198" customFormat="false" ht="14.65" hidden="false" customHeight="true" outlineLevel="0" collapsed="false">
      <c r="A198" s="299" t="n">
        <f aca="false">Results!L126</f>
        <v>0</v>
      </c>
      <c r="B198" s="300" t="n">
        <v>6</v>
      </c>
      <c r="C198" s="286" t="str">
        <f aca="false">IF(A198=0,"",INDEX(Womens_team_declarations,MATCH(A$192,Events_women,0),MATCH(A198,women_short_codes,0)))</f>
        <v/>
      </c>
      <c r="D198" s="286" t="str">
        <f aca="false">IF(A198=0,"",INDEX(Club_names,MATCH(A198,women_short_codes,0)))</f>
        <v/>
      </c>
      <c r="E198" s="301" t="n">
        <f aca="false">Results!M126</f>
        <v>0</v>
      </c>
      <c r="F198" s="302" t="n">
        <v>1</v>
      </c>
      <c r="H198" s="271" t="str">
        <f aca="false">IF($A198="","",IF($A198=H$13,$F198,""))</f>
        <v/>
      </c>
      <c r="I198" s="271" t="str">
        <f aca="false">IF($A198="","",IF($A198=I$13,$F198,""))</f>
        <v/>
      </c>
      <c r="J198" s="271" t="str">
        <f aca="false">IF($A198="","",IF($A198=J$13,$F198,""))</f>
        <v/>
      </c>
      <c r="K198" s="271" t="str">
        <f aca="false">IF($A198="","",IF($A198=K$13,$F198,""))</f>
        <v/>
      </c>
      <c r="L198" s="271" t="str">
        <f aca="false">IF($A198="","",IF($A198=L$13,$F198,""))</f>
        <v/>
      </c>
      <c r="M198" s="271" t="str">
        <f aca="false">IF($A198="","",IF($A198=M$13,$F198,""))</f>
        <v/>
      </c>
      <c r="N198" s="271" t="str">
        <f aca="false">IF($A198="","",IF($A198=N$13,$F198,""))</f>
        <v/>
      </c>
    </row>
    <row r="199" customFormat="false" ht="14.65" hidden="false" customHeight="true" outlineLevel="0" collapsed="false">
      <c r="A199" s="263" t="str">
        <f aca="false">Results!A71</f>
        <v>Javelin Throw</v>
      </c>
      <c r="C199" s="283" t="str">
        <f aca="false">CONCATENATE("Womens ",P199)</f>
        <v>Womens Javelin Throw 35+</v>
      </c>
      <c r="D199" s="290"/>
      <c r="E199" s="263" t="n">
        <f aca="false">Results!E161</f>
        <v>0</v>
      </c>
      <c r="P199" s="0" t="str">
        <f aca="false">CONCATENATE(A199," 35+")</f>
        <v>Javelin Throw 35+</v>
      </c>
    </row>
    <row r="200" customFormat="false" ht="14.65" hidden="false" customHeight="true" outlineLevel="0" collapsed="false">
      <c r="A200" s="299" t="str">
        <f aca="false">Results!D72</f>
        <v>C</v>
      </c>
      <c r="B200" s="300" t="n">
        <v>1</v>
      </c>
      <c r="C200" s="286" t="str">
        <f aca="false">IF(A200=0,"",INDEX(Womens_team_declarations,MATCH(A$199,Events_women,0),MATCH(A200,women_short_codes,0)))</f>
        <v>Sarah Hewitt</v>
      </c>
      <c r="D200" s="286" t="str">
        <f aca="false">IF(A200=0,"",INDEX(Club_names,MATCH(A200,women_short_codes,0)))</f>
        <v>Brighton &amp; Hove AC</v>
      </c>
      <c r="E200" s="301" t="n">
        <f aca="false">Results!E72</f>
        <v>21.44</v>
      </c>
      <c r="F200" s="302" t="n">
        <v>6</v>
      </c>
      <c r="H200" s="271" t="str">
        <f aca="false">IF($A200="","",IF(LEFT($A200,1)=H$10,$F200,""))</f>
        <v/>
      </c>
      <c r="I200" s="271" t="n">
        <f aca="false">IF($A200="","",IF(LEFT($A200,1)=I$10,$F200,""))</f>
        <v>6</v>
      </c>
      <c r="J200" s="271" t="str">
        <f aca="false">IF($A200="","",IF(LEFT($A200,1)=J$10,$F200,""))</f>
        <v/>
      </c>
      <c r="K200" s="271" t="str">
        <f aca="false">IF($A200="","",IF(LEFT($A200,1)=K$10,$F200,""))</f>
        <v/>
      </c>
      <c r="L200" s="271" t="str">
        <f aca="false">IF($A200="","",IF(LEFT($A200,1)=L$10,$F200,""))</f>
        <v/>
      </c>
      <c r="M200" s="271" t="str">
        <f aca="false">IF($A200="","",IF(LEFT($A200,1)=M$10,$F200,""))</f>
        <v/>
      </c>
      <c r="N200" s="271" t="str">
        <f aca="false">IF($A200="","",IF(LEFT($A200,1)=N$10,$F200,""))</f>
        <v/>
      </c>
    </row>
    <row r="201" customFormat="false" ht="14.65" hidden="false" customHeight="true" outlineLevel="0" collapsed="false">
      <c r="A201" s="299" t="str">
        <f aca="false">Results!D73</f>
        <v>T</v>
      </c>
      <c r="B201" s="300" t="n">
        <v>2</v>
      </c>
      <c r="C201" s="286" t="str">
        <f aca="false">IF(A201=0,"",INDEX(Womens_team_declarations,MATCH(A$199,Events_women,0),MATCH(A201,women_short_codes,0)))</f>
        <v>Jayne Gray</v>
      </c>
      <c r="D201" s="286" t="str">
        <f aca="false">IF(A201=0,"",INDEX(Club_names,MATCH(A201,women_short_codes,0)))</f>
        <v>Hastings AC</v>
      </c>
      <c r="E201" s="301" t="n">
        <f aca="false">Results!E73</f>
        <v>18.82</v>
      </c>
      <c r="F201" s="302" t="n">
        <v>5</v>
      </c>
      <c r="H201" s="271" t="str">
        <f aca="false">IF($A201="","",IF(LEFT($A201,1)=H$10,$F201,""))</f>
        <v/>
      </c>
      <c r="I201" s="271" t="str">
        <f aca="false">IF($A201="","",IF(LEFT($A201,1)=I$10,$F201,""))</f>
        <v/>
      </c>
      <c r="J201" s="271" t="str">
        <f aca="false">IF($A201="","",IF(LEFT($A201,1)=J$10,$F201,""))</f>
        <v/>
      </c>
      <c r="K201" s="271" t="str">
        <f aca="false">IF($A201="","",IF(LEFT($A201,1)=K$10,$F201,""))</f>
        <v/>
      </c>
      <c r="L201" s="271" t="n">
        <f aca="false">IF($A201="","",IF(LEFT($A201,1)=L$10,$F201,""))</f>
        <v>5</v>
      </c>
      <c r="M201" s="271" t="str">
        <f aca="false">IF($A201="","",IF(LEFT($A201,1)=M$10,$F201,""))</f>
        <v/>
      </c>
      <c r="N201" s="271" t="str">
        <f aca="false">IF($A201="","",IF(LEFT($A201,1)=N$10,$F201,""))</f>
        <v/>
      </c>
    </row>
    <row r="202" customFormat="false" ht="14.65" hidden="false" customHeight="true" outlineLevel="0" collapsed="false">
      <c r="A202" s="299" t="str">
        <f aca="false">Results!D74</f>
        <v>D</v>
      </c>
      <c r="B202" s="300" t="n">
        <v>3</v>
      </c>
      <c r="C202" s="286" t="str">
        <f aca="false">IF(A202=0,"",INDEX(Womens_team_declarations,MATCH(A$199,Events_women,0),MATCH(A202,women_short_codes,0)))</f>
        <v>Felicity Webster</v>
      </c>
      <c r="D202" s="286" t="str">
        <f aca="false">IF(A202=0,"",INDEX(Club_names,MATCH(A202,women_short_codes,0)))</f>
        <v>Eastbourne &amp; Hailsham</v>
      </c>
      <c r="E202" s="301" t="n">
        <f aca="false">Results!E74</f>
        <v>16.13</v>
      </c>
      <c r="F202" s="302" t="n">
        <v>4</v>
      </c>
      <c r="H202" s="271" t="str">
        <f aca="false">IF($A202="","",IF(LEFT($A202,1)=H$10,$F202,""))</f>
        <v/>
      </c>
      <c r="I202" s="271" t="str">
        <f aca="false">IF($A202="","",IF(LEFT($A202,1)=I$10,$F202,""))</f>
        <v/>
      </c>
      <c r="J202" s="271" t="str">
        <f aca="false">IF($A202="","",IF(LEFT($A202,1)=J$10,$F202,""))</f>
        <v/>
      </c>
      <c r="K202" s="271" t="n">
        <f aca="false">IF($A202="","",IF(LEFT($A202,1)=K$10,$F202,""))</f>
        <v>4</v>
      </c>
      <c r="L202" s="271" t="str">
        <f aca="false">IF($A202="","",IF(LEFT($A202,1)=L$10,$F202,""))</f>
        <v/>
      </c>
      <c r="M202" s="271" t="str">
        <f aca="false">IF($A202="","",IF(LEFT($A202,1)=M$10,$F202,""))</f>
        <v/>
      </c>
      <c r="N202" s="271" t="str">
        <f aca="false">IF($A202="","",IF(LEFT($A202,1)=N$10,$F202,""))</f>
        <v/>
      </c>
    </row>
    <row r="203" customFormat="false" ht="14.65" hidden="false" customHeight="true" outlineLevel="0" collapsed="false">
      <c r="A203" s="299" t="str">
        <f aca="false">Results!D75</f>
        <v>K</v>
      </c>
      <c r="B203" s="300" t="n">
        <v>4</v>
      </c>
      <c r="C203" s="286" t="str">
        <f aca="false">IF(A203=0,"",INDEX(Womens_team_declarations,MATCH(A$199,Events_women,0),MATCH(A203,women_short_codes,0)))</f>
        <v>Abi Redd</v>
      </c>
      <c r="D203" s="286" t="str">
        <f aca="false">IF(A203=0,"",INDEX(Club_names,MATCH(A203,women_short_codes,0)))</f>
        <v>Haywards Heath &amp; Lewes</v>
      </c>
      <c r="E203" s="301" t="n">
        <f aca="false">Results!E75</f>
        <v>9</v>
      </c>
      <c r="F203" s="302" t="n">
        <v>3</v>
      </c>
      <c r="H203" s="271" t="str">
        <f aca="false">IF($A203="","",IF(LEFT($A203,1)=H$10,$F203,""))</f>
        <v/>
      </c>
      <c r="I203" s="271" t="str">
        <f aca="false">IF($A203="","",IF(LEFT($A203,1)=I$10,$F203,""))</f>
        <v/>
      </c>
      <c r="J203" s="271" t="str">
        <f aca="false">IF($A203="","",IF(LEFT($A203,1)=J$10,$F203,""))</f>
        <v/>
      </c>
      <c r="K203" s="271" t="str">
        <f aca="false">IF($A203="","",IF(LEFT($A203,1)=K$10,$F203,""))</f>
        <v/>
      </c>
      <c r="L203" s="271" t="str">
        <f aca="false">IF($A203="","",IF(LEFT($A203,1)=L$10,$F203,""))</f>
        <v/>
      </c>
      <c r="M203" s="271" t="n">
        <f aca="false">IF($A203="","",IF(LEFT($A203,1)=M$10,$F203,""))</f>
        <v>3</v>
      </c>
      <c r="N203" s="271" t="str">
        <f aca="false">IF($A203="","",IF(LEFT($A203,1)=N$10,$F203,""))</f>
        <v/>
      </c>
    </row>
    <row r="204" customFormat="false" ht="14.65" hidden="false" customHeight="true" outlineLevel="0" collapsed="false">
      <c r="A204" s="299" t="n">
        <f aca="false">Results!D76</f>
        <v>0</v>
      </c>
      <c r="B204" s="300" t="n">
        <v>5</v>
      </c>
      <c r="C204" s="286" t="str">
        <f aca="false">IF(A204=0,"",INDEX(Womens_team_declarations,MATCH(A$199,Events_women,0),MATCH(A204,women_short_codes,0)))</f>
        <v/>
      </c>
      <c r="D204" s="286" t="str">
        <f aca="false">IF(A204=0,"",INDEX(Club_names,MATCH(A204,women_short_codes,0)))</f>
        <v/>
      </c>
      <c r="E204" s="301" t="n">
        <f aca="false">Results!E76</f>
        <v>0</v>
      </c>
      <c r="F204" s="302" t="n">
        <v>2</v>
      </c>
      <c r="H204" s="271" t="str">
        <f aca="false">IF($A204="","",IF(LEFT($A204,1)=H$10,$F204,""))</f>
        <v/>
      </c>
      <c r="I204" s="271" t="str">
        <f aca="false">IF($A204="","",IF(LEFT($A204,1)=I$10,$F204,""))</f>
        <v/>
      </c>
      <c r="J204" s="271" t="str">
        <f aca="false">IF($A204="","",IF(LEFT($A204,1)=J$10,$F204,""))</f>
        <v/>
      </c>
      <c r="K204" s="271" t="str">
        <f aca="false">IF($A204="","",IF(LEFT($A204,1)=K$10,$F204,""))</f>
        <v/>
      </c>
      <c r="L204" s="271" t="str">
        <f aca="false">IF($A204="","",IF(LEFT($A204,1)=L$10,$F204,""))</f>
        <v/>
      </c>
      <c r="M204" s="271" t="str">
        <f aca="false">IF($A204="","",IF(LEFT($A204,1)=M$10,$F204,""))</f>
        <v/>
      </c>
      <c r="N204" s="271" t="str">
        <f aca="false">IF($A204="","",IF(LEFT($A204,1)=N$10,$F204,""))</f>
        <v/>
      </c>
    </row>
    <row r="205" customFormat="false" ht="14.65" hidden="false" customHeight="true" outlineLevel="0" collapsed="false">
      <c r="A205" s="299" t="n">
        <f aca="false">Results!D77</f>
        <v>0</v>
      </c>
      <c r="B205" s="300" t="n">
        <v>6</v>
      </c>
      <c r="C205" s="286" t="str">
        <f aca="false">IF(A205=0,"",INDEX(Womens_team_declarations,MATCH(A$199,Events_women,0),MATCH(A205,women_short_codes,0)))</f>
        <v/>
      </c>
      <c r="D205" s="286" t="str">
        <f aca="false">IF(A205=0,"",INDEX(Club_names,MATCH(A205,women_short_codes,0)))</f>
        <v/>
      </c>
      <c r="E205" s="301" t="n">
        <f aca="false">Results!E77</f>
        <v>0</v>
      </c>
      <c r="F205" s="302" t="n">
        <v>1</v>
      </c>
      <c r="H205" s="271" t="str">
        <f aca="false">IF($A205="","",IF(LEFT($A205,1)=H$10,$F205,""))</f>
        <v/>
      </c>
      <c r="I205" s="271" t="str">
        <f aca="false">IF($A205="","",IF(LEFT($A205,1)=I$10,$F205,""))</f>
        <v/>
      </c>
      <c r="J205" s="271" t="str">
        <f aca="false">IF($A205="","",IF(LEFT($A205,1)=J$10,$F205,""))</f>
        <v/>
      </c>
      <c r="K205" s="271" t="str">
        <f aca="false">IF($A205="","",IF(LEFT($A205,1)=K$10,$F205,""))</f>
        <v/>
      </c>
      <c r="L205" s="271" t="str">
        <f aca="false">IF($A205="","",IF(LEFT($A205,1)=L$10,$F205,""))</f>
        <v/>
      </c>
      <c r="M205" s="271" t="str">
        <f aca="false">IF($A205="","",IF(LEFT($A205,1)=M$10,$F205,""))</f>
        <v/>
      </c>
      <c r="N205" s="271" t="str">
        <f aca="false">IF($A205="","",IF(LEFT($A205,1)=N$10,$F205,""))</f>
        <v/>
      </c>
    </row>
    <row r="206" customFormat="false" ht="14.65" hidden="false" customHeight="true" outlineLevel="0" collapsed="false">
      <c r="A206" s="263" t="str">
        <f aca="false">Results!I71</f>
        <v>Javelin Throw</v>
      </c>
      <c r="C206" s="283" t="str">
        <f aca="false">CONCATENATE("Womens ",P206)</f>
        <v>Womens Javelin Throw 50+</v>
      </c>
      <c r="D206" s="290"/>
      <c r="E206" s="263" t="n">
        <f aca="false">Results!E172</f>
        <v>0</v>
      </c>
      <c r="P206" s="0" t="str">
        <f aca="false">CONCATENATE(A206," 50+")</f>
        <v>Javelin Throw 50+</v>
      </c>
    </row>
    <row r="207" customFormat="false" ht="14.65" hidden="false" customHeight="true" outlineLevel="0" collapsed="false">
      <c r="A207" s="299" t="n">
        <f aca="false">Results!L72</f>
        <v>21</v>
      </c>
      <c r="B207" s="300" t="n">
        <v>1</v>
      </c>
      <c r="C207" s="286" t="str">
        <f aca="false">IF(A207=0,"",INDEX(Womens_team_declarations,MATCH(A$206,Events_women,0),MATCH(A207,women_short_codes,0)))</f>
        <v>Tracey Brockbank</v>
      </c>
      <c r="D207" s="286" t="str">
        <f aca="false">IF(A207=0,"",INDEX(Club_names,MATCH(A207,women_short_codes,0)))</f>
        <v>Brighton &amp; Hove AC</v>
      </c>
      <c r="E207" s="301" t="n">
        <f aca="false">Results!M72</f>
        <v>20.39</v>
      </c>
      <c r="F207" s="302" t="n">
        <v>6</v>
      </c>
      <c r="H207" s="271" t="str">
        <f aca="false">IF($A207="","",IF($A207=H$13,$F207,""))</f>
        <v/>
      </c>
      <c r="I207" s="271" t="n">
        <f aca="false">IF($A207="","",IF($A207=I$13,$F207,""))</f>
        <v>6</v>
      </c>
      <c r="J207" s="271" t="str">
        <f aca="false">IF($A207="","",IF($A207=J$13,$F207,""))</f>
        <v/>
      </c>
      <c r="K207" s="271" t="str">
        <f aca="false">IF($A207="","",IF($A207=K$13,$F207,""))</f>
        <v/>
      </c>
      <c r="L207" s="271" t="str">
        <f aca="false">IF($A207="","",IF($A207=L$13,$F207,""))</f>
        <v/>
      </c>
      <c r="M207" s="271" t="str">
        <f aca="false">IF($A207="","",IF($A207=M$13,$F207,""))</f>
        <v/>
      </c>
      <c r="N207" s="271" t="str">
        <f aca="false">IF($A207="","",IF($A207=N$13,$F207,""))</f>
        <v/>
      </c>
    </row>
    <row r="208" customFormat="false" ht="14.65" hidden="false" customHeight="true" outlineLevel="0" collapsed="false">
      <c r="A208" s="299" t="n">
        <f aca="false">Results!L73</f>
        <v>24</v>
      </c>
      <c r="B208" s="300" t="n">
        <v>2</v>
      </c>
      <c r="C208" s="286" t="str">
        <f aca="false">IF(A208=0,"",INDEX(Womens_team_declarations,MATCH(A$206,Events_women,0),MATCH(A208,women_short_codes,0)))</f>
        <v>Julie Chicken</v>
      </c>
      <c r="D208" s="286" t="str">
        <f aca="false">IF(A208=0,"",INDEX(Club_names,MATCH(A208,women_short_codes,0)))</f>
        <v>Eastbourne &amp; Hailsham</v>
      </c>
      <c r="E208" s="301" t="n">
        <f aca="false">Results!M73</f>
        <v>13.63</v>
      </c>
      <c r="F208" s="302" t="n">
        <v>5</v>
      </c>
      <c r="H208" s="271" t="str">
        <f aca="false">IF($A208="","",IF($A208=H$13,$F208,""))</f>
        <v/>
      </c>
      <c r="I208" s="271" t="str">
        <f aca="false">IF($A208="","",IF($A208=I$13,$F208,""))</f>
        <v/>
      </c>
      <c r="J208" s="271" t="str">
        <f aca="false">IF($A208="","",IF($A208=J$13,$F208,""))</f>
        <v/>
      </c>
      <c r="K208" s="271" t="n">
        <f aca="false">IF($A208="","",IF($A208=K$13,$F208,""))</f>
        <v>5</v>
      </c>
      <c r="L208" s="271" t="str">
        <f aca="false">IF($A208="","",IF($A208=L$13,$F208,""))</f>
        <v/>
      </c>
      <c r="M208" s="271" t="str">
        <f aca="false">IF($A208="","",IF($A208=M$13,$F208,""))</f>
        <v/>
      </c>
      <c r="N208" s="271" t="str">
        <f aca="false">IF($A208="","",IF($A208=N$13,$F208,""))</f>
        <v/>
      </c>
    </row>
    <row r="209" customFormat="false" ht="14.65" hidden="false" customHeight="true" outlineLevel="0" collapsed="false">
      <c r="A209" s="299" t="n">
        <f aca="false">Results!L74</f>
        <v>26</v>
      </c>
      <c r="B209" s="300" t="n">
        <v>3</v>
      </c>
      <c r="C209" s="286" t="str">
        <f aca="false">IF(A209=0,"",INDEX(Womens_team_declarations,MATCH(A$206,Events_women,0),MATCH(A209,women_short_codes,0)))</f>
        <v>Hel James</v>
      </c>
      <c r="D209" s="286" t="str">
        <f aca="false">IF(A209=0,"",INDEX(Club_names,MATCH(A209,women_short_codes,0)))</f>
        <v>Hastings AC</v>
      </c>
      <c r="E209" s="301" t="n">
        <f aca="false">Results!M74</f>
        <v>8.86</v>
      </c>
      <c r="F209" s="302" t="n">
        <v>4</v>
      </c>
      <c r="H209" s="271" t="str">
        <f aca="false">IF($A209="","",IF($A209=H$13,$F209,""))</f>
        <v/>
      </c>
      <c r="I209" s="271" t="str">
        <f aca="false">IF($A209="","",IF($A209=I$13,$F209,""))</f>
        <v/>
      </c>
      <c r="J209" s="271" t="str">
        <f aca="false">IF($A209="","",IF($A209=J$13,$F209,""))</f>
        <v/>
      </c>
      <c r="K209" s="271" t="str">
        <f aca="false">IF($A209="","",IF($A209=K$13,$F209,""))</f>
        <v/>
      </c>
      <c r="L209" s="271" t="n">
        <f aca="false">IF($A209="","",IF($A209=L$13,$F209,""))</f>
        <v>4</v>
      </c>
      <c r="M209" s="271" t="str">
        <f aca="false">IF($A209="","",IF($A209=M$13,$F209,""))</f>
        <v/>
      </c>
      <c r="N209" s="271" t="str">
        <f aca="false">IF($A209="","",IF($A209=N$13,$F209,""))</f>
        <v/>
      </c>
    </row>
    <row r="210" customFormat="false" ht="14.65" hidden="false" customHeight="true" outlineLevel="0" collapsed="false">
      <c r="A210" s="299" t="n">
        <f aca="false">Results!L75</f>
        <v>27</v>
      </c>
      <c r="B210" s="300" t="n">
        <v>4</v>
      </c>
      <c r="C210" s="286" t="n">
        <f aca="false">IF(A210=0,"",INDEX(Womens_team_declarations,MATCH(A$206,Events_women,0),MATCH(A210,women_short_codes,0)))</f>
        <v>0</v>
      </c>
      <c r="D210" s="286" t="str">
        <f aca="false">IF(A210=0,"",INDEX(Club_names,MATCH(A210,women_short_codes,0)))</f>
        <v>Haywards Heath &amp; Lewes</v>
      </c>
      <c r="E210" s="301" t="n">
        <f aca="false">Results!M75</f>
        <v>6.91</v>
      </c>
      <c r="F210" s="302" t="n">
        <v>3</v>
      </c>
      <c r="H210" s="271" t="str">
        <f aca="false">IF($A210="","",IF($A210=H$13,$F210,""))</f>
        <v/>
      </c>
      <c r="I210" s="271" t="str">
        <f aca="false">IF($A210="","",IF($A210=I$13,$F210,""))</f>
        <v/>
      </c>
      <c r="J210" s="271" t="str">
        <f aca="false">IF($A210="","",IF($A210=J$13,$F210,""))</f>
        <v/>
      </c>
      <c r="K210" s="271" t="str">
        <f aca="false">IF($A210="","",IF($A210=K$13,$F210,""))</f>
        <v/>
      </c>
      <c r="L210" s="271" t="str">
        <f aca="false">IF($A210="","",IF($A210=L$13,$F210,""))</f>
        <v/>
      </c>
      <c r="M210" s="271" t="n">
        <f aca="false">IF($A210="","",IF($A210=M$13,$F210,""))</f>
        <v>3</v>
      </c>
      <c r="N210" s="271" t="str">
        <f aca="false">IF($A210="","",IF($A210=N$13,$F210,""))</f>
        <v/>
      </c>
    </row>
    <row r="211" customFormat="false" ht="14.65" hidden="false" customHeight="true" outlineLevel="0" collapsed="false">
      <c r="A211" s="299" t="n">
        <f aca="false">Results!L76</f>
        <v>0</v>
      </c>
      <c r="B211" s="300" t="n">
        <v>5</v>
      </c>
      <c r="C211" s="286" t="str">
        <f aca="false">IF(A211=0,"",INDEX(Womens_team_declarations,MATCH(A$206,Events_women,0),MATCH(A211,women_short_codes,0)))</f>
        <v/>
      </c>
      <c r="D211" s="286" t="str">
        <f aca="false">IF(A211=0,"",INDEX(Club_names,MATCH(A211,women_short_codes,0)))</f>
        <v/>
      </c>
      <c r="E211" s="301" t="n">
        <f aca="false">Results!M76</f>
        <v>0</v>
      </c>
      <c r="F211" s="302" t="n">
        <v>2</v>
      </c>
      <c r="H211" s="271" t="str">
        <f aca="false">IF($A211="","",IF($A211=H$13,$F211,""))</f>
        <v/>
      </c>
      <c r="I211" s="271" t="str">
        <f aca="false">IF($A211="","",IF($A211=I$13,$F211,""))</f>
        <v/>
      </c>
      <c r="J211" s="271" t="str">
        <f aca="false">IF($A211="","",IF($A211=J$13,$F211,""))</f>
        <v/>
      </c>
      <c r="K211" s="271" t="str">
        <f aca="false">IF($A211="","",IF($A211=K$13,$F211,""))</f>
        <v/>
      </c>
      <c r="L211" s="271" t="str">
        <f aca="false">IF($A211="","",IF($A211=L$13,$F211,""))</f>
        <v/>
      </c>
      <c r="M211" s="271" t="str">
        <f aca="false">IF($A211="","",IF($A211=M$13,$F211,""))</f>
        <v/>
      </c>
      <c r="N211" s="271" t="str">
        <f aca="false">IF($A211="","",IF($A211=N$13,$F211,""))</f>
        <v/>
      </c>
    </row>
    <row r="212" customFormat="false" ht="14.65" hidden="false" customHeight="true" outlineLevel="0" collapsed="false">
      <c r="A212" s="299" t="n">
        <f aca="false">Results!L77</f>
        <v>0</v>
      </c>
      <c r="B212" s="300" t="n">
        <v>6</v>
      </c>
      <c r="C212" s="286" t="str">
        <f aca="false">IF(A212=0,"",INDEX(Womens_team_declarations,MATCH(A$206,Events_women,0),MATCH(A212,women_short_codes,0)))</f>
        <v/>
      </c>
      <c r="D212" s="286" t="str">
        <f aca="false">IF(A212=0,"",INDEX(Club_names,MATCH(A212,women_short_codes,0)))</f>
        <v/>
      </c>
      <c r="E212" s="301" t="n">
        <f aca="false">Results!M77</f>
        <v>0</v>
      </c>
      <c r="F212" s="302" t="n">
        <v>1</v>
      </c>
      <c r="H212" s="271" t="str">
        <f aca="false">IF($A212="","",IF($A212=H$13,$F212,""))</f>
        <v/>
      </c>
      <c r="I212" s="271" t="str">
        <f aca="false">IF($A212="","",IF($A212=I$13,$F212,""))</f>
        <v/>
      </c>
      <c r="J212" s="271" t="str">
        <f aca="false">IF($A212="","",IF($A212=J$13,$F212,""))</f>
        <v/>
      </c>
      <c r="K212" s="271" t="str">
        <f aca="false">IF($A212="","",IF($A212=K$13,$F212,""))</f>
        <v/>
      </c>
      <c r="L212" s="271" t="str">
        <f aca="false">IF($A212="","",IF($A212=L$13,$F212,""))</f>
        <v/>
      </c>
      <c r="M212" s="271" t="str">
        <f aca="false">IF($A212="","",IF($A212=M$13,$F212,""))</f>
        <v/>
      </c>
      <c r="N212" s="271" t="str">
        <f aca="false">IF($A212="","",IF($A212=N$13,$F212,""))</f>
        <v/>
      </c>
    </row>
    <row r="213" customFormat="false" ht="14.65" hidden="false" customHeight="true" outlineLevel="0" collapsed="false">
      <c r="A213" s="263" t="str">
        <f aca="false">Results!P71</f>
        <v>Hammer</v>
      </c>
      <c r="C213" s="283" t="str">
        <f aca="false">CONCATENATE("Womens ",P213)</f>
        <v>Womens Hammer 60+</v>
      </c>
      <c r="D213" s="290"/>
      <c r="E213" s="263" t="n">
        <f aca="false">Results!E179</f>
        <v>0</v>
      </c>
      <c r="P213" s="0" t="str">
        <f aca="false">CONCATENATE(A213," 60+")</f>
        <v>Hammer 60+</v>
      </c>
    </row>
    <row r="214" customFormat="false" ht="14.65" hidden="false" customHeight="true" outlineLevel="0" collapsed="false">
      <c r="A214" s="299" t="n">
        <f aca="false">Results!S72</f>
        <v>34</v>
      </c>
      <c r="B214" s="300" t="n">
        <v>1</v>
      </c>
      <c r="C214" s="286" t="str">
        <f aca="false">IF(A214=0,"",INDEX(Womens_team_declarations,MATCH(A$213,Events_women,0),MATCH(A214,women_short_codes,0)))</f>
        <v>Liz Brandon</v>
      </c>
      <c r="D214" s="286" t="str">
        <f aca="false">IF(A214=0,"",INDEX(Club_names,MATCH(A214,women_short_codes,0)))</f>
        <v>Eastbourne &amp; Hailsham</v>
      </c>
      <c r="E214" s="301" t="n">
        <f aca="false">Results!T72</f>
        <v>18.25</v>
      </c>
      <c r="F214" s="302" t="n">
        <f aca="false">Results!U72</f>
        <v>6</v>
      </c>
      <c r="H214" s="271" t="str">
        <f aca="false">IF($A214="","",IF($A214=H$14,$F214,""))</f>
        <v/>
      </c>
      <c r="I214" s="271" t="str">
        <f aca="false">IF($A214="","",IF($A214=I$14,$F214,""))</f>
        <v/>
      </c>
      <c r="J214" s="271" t="str">
        <f aca="false">IF($A214="","",IF($A214=J$14,$F214,""))</f>
        <v/>
      </c>
      <c r="K214" s="271" t="n">
        <f aca="false">IF($A214="","",IF($A214=K$14,$F214,""))</f>
        <v>6</v>
      </c>
      <c r="L214" s="271" t="str">
        <f aca="false">IF($A214="","",IF($A214=L$14,$F214,""))</f>
        <v/>
      </c>
      <c r="M214" s="271" t="str">
        <f aca="false">IF($A214="","",IF($A214=M$14,$F214,""))</f>
        <v/>
      </c>
      <c r="N214" s="271" t="str">
        <f aca="false">IF($A214="","",IF($A214=N$14,$F214,""))</f>
        <v/>
      </c>
    </row>
    <row r="215" customFormat="false" ht="14.65" hidden="false" customHeight="true" outlineLevel="0" collapsed="false">
      <c r="A215" s="299" t="n">
        <f aca="false">Results!S73</f>
        <v>31</v>
      </c>
      <c r="B215" s="300" t="n">
        <v>2</v>
      </c>
      <c r="C215" s="286" t="str">
        <f aca="false">IF(A215=0,"",INDEX(Womens_team_declarations,MATCH(A$213,Events_women,0),MATCH(A215,women_short_codes,0)))</f>
        <v>Judith Carder</v>
      </c>
      <c r="D215" s="286" t="str">
        <f aca="false">IF(A215=0,"",INDEX(Club_names,MATCH(A215,women_short_codes,0)))</f>
        <v>Brighton &amp; Hove AC</v>
      </c>
      <c r="E215" s="301" t="n">
        <f aca="false">Results!T73</f>
        <v>15.23</v>
      </c>
      <c r="F215" s="302" t="n">
        <f aca="false">Results!U73</f>
        <v>5</v>
      </c>
      <c r="H215" s="271" t="str">
        <f aca="false">IF($A215="","",IF($A215=H$14,$F215,""))</f>
        <v/>
      </c>
      <c r="I215" s="271" t="n">
        <f aca="false">IF($A215="","",IF($A215=I$14,$F215,""))</f>
        <v>5</v>
      </c>
      <c r="J215" s="271" t="str">
        <f aca="false">IF($A215="","",IF($A215=J$14,$F215,""))</f>
        <v/>
      </c>
      <c r="K215" s="271" t="str">
        <f aca="false">IF($A215="","",IF($A215=K$14,$F215,""))</f>
        <v/>
      </c>
      <c r="L215" s="271" t="str">
        <f aca="false">IF($A215="","",IF($A215=L$14,$F215,""))</f>
        <v/>
      </c>
      <c r="M215" s="271" t="str">
        <f aca="false">IF($A215="","",IF($A215=M$14,$F215,""))</f>
        <v/>
      </c>
      <c r="N215" s="271" t="str">
        <f aca="false">IF($A215="","",IF($A215=N$14,$F215,""))</f>
        <v/>
      </c>
    </row>
    <row r="216" customFormat="false" ht="14.65" hidden="false" customHeight="true" outlineLevel="0" collapsed="false">
      <c r="A216" s="299" t="n">
        <f aca="false">Results!S74</f>
        <v>0</v>
      </c>
      <c r="B216" s="300" t="n">
        <v>3</v>
      </c>
      <c r="C216" s="286" t="str">
        <f aca="false">IF(A216=0,"",INDEX(Womens_team_declarations,MATCH(A$213,Events_women,0),MATCH(A216,women_short_codes,0)))</f>
        <v/>
      </c>
      <c r="D216" s="286" t="str">
        <f aca="false">IF(A216=0,"",INDEX(Club_names,MATCH(A216,women_short_codes,0)))</f>
        <v/>
      </c>
      <c r="E216" s="301" t="n">
        <f aca="false">Results!T74</f>
        <v>0</v>
      </c>
      <c r="F216" s="302" t="n">
        <f aca="false">Results!U74</f>
        <v>4</v>
      </c>
      <c r="H216" s="271" t="str">
        <f aca="false">IF($A216="","",IF($A216=H$14,$F216,""))</f>
        <v/>
      </c>
      <c r="I216" s="271" t="str">
        <f aca="false">IF($A216="","",IF($A216=I$14,$F216,""))</f>
        <v/>
      </c>
      <c r="J216" s="271" t="str">
        <f aca="false">IF($A216="","",IF($A216=J$14,$F216,""))</f>
        <v/>
      </c>
      <c r="K216" s="271" t="str">
        <f aca="false">IF($A216="","",IF($A216=K$14,$F216,""))</f>
        <v/>
      </c>
      <c r="L216" s="271" t="str">
        <f aca="false">IF($A216="","",IF($A216=L$14,$F216,""))</f>
        <v/>
      </c>
      <c r="M216" s="271" t="str">
        <f aca="false">IF($A216="","",IF($A216=M$14,$F216,""))</f>
        <v/>
      </c>
      <c r="N216" s="271" t="str">
        <f aca="false">IF($A216="","",IF($A216=N$14,$F216,""))</f>
        <v/>
      </c>
    </row>
    <row r="217" customFormat="false" ht="14.65" hidden="false" customHeight="true" outlineLevel="0" collapsed="false">
      <c r="A217" s="299" t="n">
        <f aca="false">Results!S75</f>
        <v>0</v>
      </c>
      <c r="B217" s="300" t="n">
        <v>4</v>
      </c>
      <c r="C217" s="286" t="str">
        <f aca="false">IF(A217=0,"",INDEX(Womens_team_declarations,MATCH(A$213,Events_women,0),MATCH(A217,women_short_codes,0)))</f>
        <v/>
      </c>
      <c r="D217" s="286" t="str">
        <f aca="false">IF(A217=0,"",INDEX(Club_names,MATCH(A217,women_short_codes,0)))</f>
        <v/>
      </c>
      <c r="E217" s="301" t="n">
        <f aca="false">Results!T75</f>
        <v>0</v>
      </c>
      <c r="F217" s="302" t="n">
        <f aca="false">Results!U75</f>
        <v>3</v>
      </c>
      <c r="H217" s="271" t="str">
        <f aca="false">IF($A217="","",IF($A217=H$14,$F217,""))</f>
        <v/>
      </c>
      <c r="I217" s="271" t="str">
        <f aca="false">IF($A217="","",IF($A217=I$14,$F217,""))</f>
        <v/>
      </c>
      <c r="J217" s="271" t="str">
        <f aca="false">IF($A217="","",IF($A217=J$14,$F217,""))</f>
        <v/>
      </c>
      <c r="K217" s="271" t="str">
        <f aca="false">IF($A217="","",IF($A217=K$14,$F217,""))</f>
        <v/>
      </c>
      <c r="L217" s="271" t="str">
        <f aca="false">IF($A217="","",IF($A217=L$14,$F217,""))</f>
        <v/>
      </c>
      <c r="M217" s="271" t="str">
        <f aca="false">IF($A217="","",IF($A217=M$14,$F217,""))</f>
        <v/>
      </c>
      <c r="N217" s="271" t="str">
        <f aca="false">IF($A217="","",IF($A217=N$14,$F217,""))</f>
        <v/>
      </c>
    </row>
    <row r="218" customFormat="false" ht="14.65" hidden="false" customHeight="true" outlineLevel="0" collapsed="false">
      <c r="A218" s="299" t="n">
        <f aca="false">Results!S76</f>
        <v>0</v>
      </c>
      <c r="B218" s="300" t="n">
        <v>5</v>
      </c>
      <c r="C218" s="286" t="str">
        <f aca="false">IF(A218=0,"",INDEX(Womens_team_declarations,MATCH(A$213,Events_women,0),MATCH(A218,women_short_codes,0)))</f>
        <v/>
      </c>
      <c r="D218" s="286" t="str">
        <f aca="false">IF(A218=0,"",INDEX(Club_names,MATCH(A218,women_short_codes,0)))</f>
        <v/>
      </c>
      <c r="E218" s="301" t="n">
        <f aca="false">Results!T76</f>
        <v>0</v>
      </c>
      <c r="F218" s="302" t="n">
        <f aca="false">Results!U76</f>
        <v>2</v>
      </c>
      <c r="H218" s="271" t="str">
        <f aca="false">IF($A218="","",IF($A218=H$14,$F218,""))</f>
        <v/>
      </c>
      <c r="I218" s="271" t="str">
        <f aca="false">IF($A218="","",IF($A218=I$14,$F218,""))</f>
        <v/>
      </c>
      <c r="J218" s="271" t="str">
        <f aca="false">IF($A218="","",IF($A218=J$14,$F218,""))</f>
        <v/>
      </c>
      <c r="K218" s="271" t="str">
        <f aca="false">IF($A218="","",IF($A218=K$14,$F218,""))</f>
        <v/>
      </c>
      <c r="L218" s="271" t="str">
        <f aca="false">IF($A218="","",IF($A218=L$14,$F218,""))</f>
        <v/>
      </c>
      <c r="M218" s="271" t="str">
        <f aca="false">IF($A218="","",IF($A218=M$14,$F218,""))</f>
        <v/>
      </c>
      <c r="N218" s="271" t="str">
        <f aca="false">IF($A218="","",IF($A218=N$14,$F218,""))</f>
        <v/>
      </c>
    </row>
    <row r="219" customFormat="false" ht="14.65" hidden="false" customHeight="true" outlineLevel="0" collapsed="false">
      <c r="A219" s="299" t="n">
        <f aca="false">Results!S77</f>
        <v>0</v>
      </c>
      <c r="B219" s="300" t="n">
        <v>6</v>
      </c>
      <c r="C219" s="286" t="str">
        <f aca="false">IF(A219=0,"",INDEX(Womens_team_declarations,MATCH(A$213,Events_women,0),MATCH(A219,women_short_codes,0)))</f>
        <v/>
      </c>
      <c r="D219" s="286" t="str">
        <f aca="false">IF(A219=0,"",INDEX(Club_names,MATCH(A219,women_short_codes,0)))</f>
        <v/>
      </c>
      <c r="E219" s="301" t="n">
        <f aca="false">Results!T77</f>
        <v>0</v>
      </c>
      <c r="F219" s="302" t="n">
        <f aca="false">Results!U77</f>
        <v>1</v>
      </c>
      <c r="H219" s="271" t="str">
        <f aca="false">IF($A219="","",IF($A219=H$14,$F219,""))</f>
        <v/>
      </c>
      <c r="I219" s="271" t="str">
        <f aca="false">IF($A219="","",IF($A219=I$14,$F219,""))</f>
        <v/>
      </c>
      <c r="J219" s="271" t="str">
        <f aca="false">IF($A219="","",IF($A219=J$14,$F219,""))</f>
        <v/>
      </c>
      <c r="K219" s="271" t="str">
        <f aca="false">IF($A219="","",IF($A219=K$14,$F219,""))</f>
        <v/>
      </c>
      <c r="L219" s="271" t="str">
        <f aca="false">IF($A219="","",IF($A219=L$14,$F219,""))</f>
        <v/>
      </c>
      <c r="M219" s="271" t="str">
        <f aca="false">IF($A219="","",IF($A219=M$14,$F219,""))</f>
        <v/>
      </c>
      <c r="N219" s="271" t="str">
        <f aca="false">IF($A219="","",IF($A219=N$14,$F219,""))</f>
        <v/>
      </c>
    </row>
    <row r="220" customFormat="false" ht="14.65" hidden="false" customHeight="true" outlineLevel="0" collapsed="false">
      <c r="A220" s="263" t="str">
        <f aca="false">Results!A127</f>
        <v>Triple Jump</v>
      </c>
      <c r="C220" s="283" t="str">
        <f aca="false">CONCATENATE("Womens ",P220)</f>
        <v>Womens Triple Jump 35+</v>
      </c>
      <c r="D220" s="290"/>
      <c r="P220" s="0" t="str">
        <f aca="false">CONCATENATE(A220," 35+")</f>
        <v>Triple Jump 35+</v>
      </c>
    </row>
    <row r="221" customFormat="false" ht="14.65" hidden="false" customHeight="true" outlineLevel="0" collapsed="false">
      <c r="A221" s="299" t="str">
        <f aca="false">Results!D128</f>
        <v>D</v>
      </c>
      <c r="B221" s="300" t="n">
        <v>1</v>
      </c>
      <c r="C221" s="286" t="str">
        <f aca="false">IF(A221=0,"",INDEX(Womens_team_declarations,MATCH(A$220,Events_women,0),MATCH(A221,women_short_codes,0)))</f>
        <v>Cara Maker</v>
      </c>
      <c r="D221" s="286" t="str">
        <f aca="false">IF(A221=0,"",INDEX(Club_names,MATCH(A221,women_short_codes,0)))</f>
        <v>Eastbourne &amp; Hailsham</v>
      </c>
      <c r="E221" s="301" t="n">
        <f aca="false">Results!E128</f>
        <v>9.46</v>
      </c>
      <c r="F221" s="302" t="n">
        <v>6</v>
      </c>
      <c r="H221" s="271" t="str">
        <f aca="false">IF($A221="","",IF(LEFT($A221,1)=H$10,$F221,""))</f>
        <v/>
      </c>
      <c r="I221" s="271" t="str">
        <f aca="false">IF($A221="","",IF(LEFT($A221,1)=I$10,$F221,""))</f>
        <v/>
      </c>
      <c r="J221" s="271" t="str">
        <f aca="false">IF($A221="","",IF(LEFT($A221,1)=J$10,$F221,""))</f>
        <v/>
      </c>
      <c r="K221" s="271" t="n">
        <f aca="false">IF($A221="","",IF(LEFT($A221,1)=K$10,$F221,""))</f>
        <v>6</v>
      </c>
      <c r="L221" s="271" t="str">
        <f aca="false">IF($A221="","",IF(LEFT($A221,1)=L$10,$F221,""))</f>
        <v/>
      </c>
      <c r="M221" s="271" t="str">
        <f aca="false">IF($A221="","",IF(LEFT($A221,1)=M$10,$F221,""))</f>
        <v/>
      </c>
      <c r="N221" s="271" t="str">
        <f aca="false">IF($A221="","",IF(LEFT($A221,1)=N$10,$F221,""))</f>
        <v/>
      </c>
    </row>
    <row r="222" customFormat="false" ht="14.65" hidden="false" customHeight="true" outlineLevel="0" collapsed="false">
      <c r="A222" s="299" t="str">
        <f aca="false">Results!D129</f>
        <v>K</v>
      </c>
      <c r="B222" s="300" t="n">
        <v>2</v>
      </c>
      <c r="C222" s="286" t="str">
        <f aca="false">IF(A222=0,"",INDEX(Womens_team_declarations,MATCH(A$220,Events_women,0),MATCH(A222,women_short_codes,0)))</f>
        <v>Lucie Venables</v>
      </c>
      <c r="D222" s="286" t="str">
        <f aca="false">IF(A222=0,"",INDEX(Club_names,MATCH(A222,women_short_codes,0)))</f>
        <v>Haywards Heath &amp; Lewes</v>
      </c>
      <c r="E222" s="301" t="n">
        <f aca="false">Results!E129</f>
        <v>8.52</v>
      </c>
      <c r="F222" s="302" t="n">
        <v>5</v>
      </c>
      <c r="H222" s="271" t="str">
        <f aca="false">IF($A222="","",IF(LEFT($A222,1)=H$10,$F222,""))</f>
        <v/>
      </c>
      <c r="I222" s="271" t="str">
        <f aca="false">IF($A222="","",IF(LEFT($A222,1)=I$10,$F222,""))</f>
        <v/>
      </c>
      <c r="J222" s="271" t="str">
        <f aca="false">IF($A222="","",IF(LEFT($A222,1)=J$10,$F222,""))</f>
        <v/>
      </c>
      <c r="K222" s="271" t="str">
        <f aca="false">IF($A222="","",IF(LEFT($A222,1)=K$10,$F222,""))</f>
        <v/>
      </c>
      <c r="L222" s="271" t="str">
        <f aca="false">IF($A222="","",IF(LEFT($A222,1)=L$10,$F222,""))</f>
        <v/>
      </c>
      <c r="M222" s="271" t="n">
        <f aca="false">IF($A222="","",IF(LEFT($A222,1)=M$10,$F222,""))</f>
        <v>5</v>
      </c>
      <c r="N222" s="271" t="str">
        <f aca="false">IF($A222="","",IF(LEFT($A222,1)=N$10,$F222,""))</f>
        <v/>
      </c>
    </row>
    <row r="223" customFormat="false" ht="14.65" hidden="false" customHeight="true" outlineLevel="0" collapsed="false">
      <c r="A223" s="299" t="str">
        <f aca="false">Results!D130</f>
        <v>C</v>
      </c>
      <c r="B223" s="300" t="n">
        <v>3</v>
      </c>
      <c r="C223" s="286" t="str">
        <f aca="false">IF(A223=0,"",INDEX(Womens_team_declarations,MATCH(A$220,Events_women,0),MATCH(A223,women_short_codes,0)))</f>
        <v>Jo Wilding</v>
      </c>
      <c r="D223" s="286" t="str">
        <f aca="false">IF(A223=0,"",INDEX(Club_names,MATCH(A223,women_short_codes,0)))</f>
        <v>Brighton &amp; Hove AC</v>
      </c>
      <c r="E223" s="301" t="n">
        <f aca="false">Results!E130</f>
        <v>8.02</v>
      </c>
      <c r="F223" s="302" t="n">
        <v>4</v>
      </c>
      <c r="H223" s="271" t="str">
        <f aca="false">IF($A223="","",IF(LEFT($A223,1)=H$10,$F223,""))</f>
        <v/>
      </c>
      <c r="I223" s="271" t="n">
        <f aca="false">IF($A223="","",IF(LEFT($A223,1)=I$10,$F223,""))</f>
        <v>4</v>
      </c>
      <c r="J223" s="271" t="str">
        <f aca="false">IF($A223="","",IF(LEFT($A223,1)=J$10,$F223,""))</f>
        <v/>
      </c>
      <c r="K223" s="271" t="str">
        <f aca="false">IF($A223="","",IF(LEFT($A223,1)=K$10,$F223,""))</f>
        <v/>
      </c>
      <c r="L223" s="271" t="str">
        <f aca="false">IF($A223="","",IF(LEFT($A223,1)=L$10,$F223,""))</f>
        <v/>
      </c>
      <c r="M223" s="271" t="str">
        <f aca="false">IF($A223="","",IF(LEFT($A223,1)=M$10,$F223,""))</f>
        <v/>
      </c>
      <c r="N223" s="271" t="str">
        <f aca="false">IF($A223="","",IF(LEFT($A223,1)=N$10,$F223,""))</f>
        <v/>
      </c>
    </row>
    <row r="224" customFormat="false" ht="14.65" hidden="false" customHeight="true" outlineLevel="0" collapsed="false">
      <c r="A224" s="299" t="str">
        <f aca="false">Results!D131</f>
        <v>T</v>
      </c>
      <c r="B224" s="300" t="n">
        <v>4</v>
      </c>
      <c r="C224" s="286" t="str">
        <f aca="false">IF(A224=0,"",INDEX(Womens_team_declarations,MATCH(A$220,Events_women,0),MATCH(A224,women_short_codes,0)))</f>
        <v>Julie Lovelle</v>
      </c>
      <c r="D224" s="286" t="str">
        <f aca="false">IF(A224=0,"",INDEX(Club_names,MATCH(A224,women_short_codes,0)))</f>
        <v>Hastings AC</v>
      </c>
      <c r="E224" s="301" t="n">
        <f aca="false">Results!E131</f>
        <v>7.24</v>
      </c>
      <c r="F224" s="302" t="n">
        <v>3</v>
      </c>
      <c r="H224" s="271" t="str">
        <f aca="false">IF($A224="","",IF(LEFT($A224,1)=H$10,$F224,""))</f>
        <v/>
      </c>
      <c r="I224" s="271" t="str">
        <f aca="false">IF($A224="","",IF(LEFT($A224,1)=I$10,$F224,""))</f>
        <v/>
      </c>
      <c r="J224" s="271" t="str">
        <f aca="false">IF($A224="","",IF(LEFT($A224,1)=J$10,$F224,""))</f>
        <v/>
      </c>
      <c r="K224" s="271" t="str">
        <f aca="false">IF($A224="","",IF(LEFT($A224,1)=K$10,$F224,""))</f>
        <v/>
      </c>
      <c r="L224" s="271" t="n">
        <f aca="false">IF($A224="","",IF(LEFT($A224,1)=L$10,$F224,""))</f>
        <v>3</v>
      </c>
      <c r="M224" s="271" t="str">
        <f aca="false">IF($A224="","",IF(LEFT($A224,1)=M$10,$F224,""))</f>
        <v/>
      </c>
      <c r="N224" s="271" t="str">
        <f aca="false">IF($A224="","",IF(LEFT($A224,1)=N$10,$F224,""))</f>
        <v/>
      </c>
    </row>
    <row r="225" customFormat="false" ht="14.65" hidden="false" customHeight="true" outlineLevel="0" collapsed="false">
      <c r="A225" s="299" t="n">
        <f aca="false">Results!D132</f>
        <v>0</v>
      </c>
      <c r="B225" s="300" t="n">
        <v>5</v>
      </c>
      <c r="C225" s="286" t="str">
        <f aca="false">IF(A225=0,"",INDEX(Womens_team_declarations,MATCH(A$220,Events_women,0),MATCH(A225,women_short_codes,0)))</f>
        <v/>
      </c>
      <c r="D225" s="286" t="str">
        <f aca="false">IF(A225=0,"",INDEX(Club_names,MATCH(A225,women_short_codes,0)))</f>
        <v/>
      </c>
      <c r="E225" s="301" t="n">
        <f aca="false">Results!E132</f>
        <v>0</v>
      </c>
      <c r="F225" s="302" t="n">
        <v>2</v>
      </c>
      <c r="H225" s="271" t="str">
        <f aca="false">IF($A225="","",IF(LEFT($A225,1)=H$10,$F225,""))</f>
        <v/>
      </c>
      <c r="I225" s="271" t="str">
        <f aca="false">IF($A225="","",IF(LEFT($A225,1)=I$10,$F225,""))</f>
        <v/>
      </c>
      <c r="J225" s="271" t="str">
        <f aca="false">IF($A225="","",IF(LEFT($A225,1)=J$10,$F225,""))</f>
        <v/>
      </c>
      <c r="K225" s="271" t="str">
        <f aca="false">IF($A225="","",IF(LEFT($A225,1)=K$10,$F225,""))</f>
        <v/>
      </c>
      <c r="L225" s="271" t="str">
        <f aca="false">IF($A225="","",IF(LEFT($A225,1)=L$10,$F225,""))</f>
        <v/>
      </c>
      <c r="M225" s="271" t="str">
        <f aca="false">IF($A225="","",IF(LEFT($A225,1)=M$10,$F225,""))</f>
        <v/>
      </c>
      <c r="N225" s="271" t="str">
        <f aca="false">IF($A225="","",IF(LEFT($A225,1)=N$10,$F225,""))</f>
        <v/>
      </c>
    </row>
    <row r="226" customFormat="false" ht="14.65" hidden="false" customHeight="true" outlineLevel="0" collapsed="false">
      <c r="A226" s="299" t="n">
        <f aca="false">Results!D133</f>
        <v>0</v>
      </c>
      <c r="B226" s="300" t="n">
        <v>6</v>
      </c>
      <c r="C226" s="286" t="str">
        <f aca="false">IF(A226=0,"",INDEX(Womens_team_declarations,MATCH(A$220,Events_women,0),MATCH(A226,women_short_codes,0)))</f>
        <v/>
      </c>
      <c r="D226" s="286" t="str">
        <f aca="false">IF(A226=0,"",INDEX(Club_names,MATCH(A226,women_short_codes,0)))</f>
        <v/>
      </c>
      <c r="E226" s="301" t="n">
        <f aca="false">Results!E133</f>
        <v>0</v>
      </c>
      <c r="F226" s="302" t="n">
        <v>1</v>
      </c>
      <c r="H226" s="271" t="str">
        <f aca="false">IF($A226="","",IF(LEFT($A226,1)=H$10,$F226,""))</f>
        <v/>
      </c>
      <c r="I226" s="271" t="str">
        <f aca="false">IF($A226="","",IF(LEFT($A226,1)=I$10,$F226,""))</f>
        <v/>
      </c>
      <c r="J226" s="271" t="str">
        <f aca="false">IF($A226="","",IF(LEFT($A226,1)=J$10,$F226,""))</f>
        <v/>
      </c>
      <c r="K226" s="271" t="str">
        <f aca="false">IF($A226="","",IF(LEFT($A226,1)=K$10,$F226,""))</f>
        <v/>
      </c>
      <c r="L226" s="271" t="str">
        <f aca="false">IF($A226="","",IF(LEFT($A226,1)=L$10,$F226,""))</f>
        <v/>
      </c>
      <c r="M226" s="271" t="str">
        <f aca="false">IF($A226="","",IF(LEFT($A226,1)=M$10,$F226,""))</f>
        <v/>
      </c>
      <c r="N226" s="271" t="str">
        <f aca="false">IF($A226="","",IF(LEFT($A226,1)=N$10,$F226,""))</f>
        <v/>
      </c>
    </row>
    <row r="227" customFormat="false" ht="14.65" hidden="false" customHeight="true" outlineLevel="0" collapsed="false">
      <c r="A227" s="263" t="str">
        <f aca="false">Results!I127</f>
        <v>Triple Jump</v>
      </c>
      <c r="C227" s="283" t="str">
        <f aca="false">CONCATENATE("Womens ",P227)</f>
        <v>Womens Triple Jump 50+</v>
      </c>
      <c r="D227" s="290"/>
      <c r="P227" s="0" t="str">
        <f aca="false">CONCATENATE(A227," 50+")</f>
        <v>Triple Jump 50+</v>
      </c>
    </row>
    <row r="228" customFormat="false" ht="14.65" hidden="false" customHeight="true" outlineLevel="0" collapsed="false">
      <c r="A228" s="299" t="n">
        <f aca="false">Results!L128</f>
        <v>27</v>
      </c>
      <c r="B228" s="300" t="n">
        <v>1</v>
      </c>
      <c r="C228" s="286" t="str">
        <f aca="false">IF(A228=0,"",INDEX(Womens_team_declarations,MATCH(A$227,Events_women,0),MATCH(A228,women_short_codes,0)))</f>
        <v>Jo Buckley</v>
      </c>
      <c r="D228" s="286" t="str">
        <f aca="false">IF(A228=0,"",INDEX(Club_names,MATCH(A228,women_short_codes,0)))</f>
        <v>Haywards Heath &amp; Lewes</v>
      </c>
      <c r="E228" s="301" t="n">
        <f aca="false">Results!M128</f>
        <v>6.6</v>
      </c>
      <c r="F228" s="302" t="n">
        <v>6</v>
      </c>
      <c r="H228" s="271" t="str">
        <f aca="false">IF($A228="","",IF($A228=H$13,$F228,""))</f>
        <v/>
      </c>
      <c r="I228" s="271" t="str">
        <f aca="false">IF($A228="","",IF($A228=I$13,$F228,""))</f>
        <v/>
      </c>
      <c r="J228" s="271" t="str">
        <f aca="false">IF($A228="","",IF($A228=J$13,$F228,""))</f>
        <v/>
      </c>
      <c r="K228" s="271" t="str">
        <f aca="false">IF($A228="","",IF($A228=K$13,$F228,""))</f>
        <v/>
      </c>
      <c r="L228" s="271" t="str">
        <f aca="false">IF($A228="","",IF($A228=L$13,$F228,""))</f>
        <v/>
      </c>
      <c r="M228" s="271" t="n">
        <f aca="false">IF($A228="","",IF($A228=M$13,$F228,""))</f>
        <v>6</v>
      </c>
      <c r="N228" s="271" t="str">
        <f aca="false">IF($A228="","",IF($A228=N$13,$F228,""))</f>
        <v/>
      </c>
    </row>
    <row r="229" customFormat="false" ht="14.65" hidden="false" customHeight="true" outlineLevel="0" collapsed="false">
      <c r="A229" s="299" t="n">
        <f aca="false">Results!L129</f>
        <v>21</v>
      </c>
      <c r="B229" s="300" t="n">
        <v>2</v>
      </c>
      <c r="C229" s="286" t="str">
        <f aca="false">IF(A229=0,"",INDEX(Womens_team_declarations,MATCH(A$227,Events_women,0),MATCH(A229,women_short_codes,0)))</f>
        <v>Stefanie Dornbusch</v>
      </c>
      <c r="D229" s="286" t="str">
        <f aca="false">IF(A229=0,"",INDEX(Club_names,MATCH(A229,women_short_codes,0)))</f>
        <v>Brighton &amp; Hove AC</v>
      </c>
      <c r="E229" s="301" t="n">
        <f aca="false">Results!M129</f>
        <v>6.46</v>
      </c>
      <c r="F229" s="302" t="n">
        <v>5</v>
      </c>
      <c r="H229" s="271" t="str">
        <f aca="false">IF($A229="","",IF($A229=H$13,$F229,""))</f>
        <v/>
      </c>
      <c r="I229" s="271" t="n">
        <f aca="false">IF($A229="","",IF($A229=I$13,$F229,""))</f>
        <v>5</v>
      </c>
      <c r="J229" s="271" t="str">
        <f aca="false">IF($A229="","",IF($A229=J$13,$F229,""))</f>
        <v/>
      </c>
      <c r="K229" s="271" t="str">
        <f aca="false">IF($A229="","",IF($A229=K$13,$F229,""))</f>
        <v/>
      </c>
      <c r="L229" s="271" t="str">
        <f aca="false">IF($A229="","",IF($A229=L$13,$F229,""))</f>
        <v/>
      </c>
      <c r="M229" s="271" t="str">
        <f aca="false">IF($A229="","",IF($A229=M$13,$F229,""))</f>
        <v/>
      </c>
      <c r="N229" s="271" t="str">
        <f aca="false">IF($A229="","",IF($A229=N$13,$F229,""))</f>
        <v/>
      </c>
    </row>
    <row r="230" customFormat="false" ht="14.65" hidden="false" customHeight="true" outlineLevel="0" collapsed="false">
      <c r="A230" s="299" t="n">
        <f aca="false">Results!L130</f>
        <v>0</v>
      </c>
      <c r="B230" s="300" t="n">
        <v>3</v>
      </c>
      <c r="C230" s="286" t="str">
        <f aca="false">IF(A230=0,"",INDEX(Womens_team_declarations,MATCH(A$227,Events_women,0),MATCH(A230,women_short_codes,0)))</f>
        <v/>
      </c>
      <c r="D230" s="286" t="str">
        <f aca="false">IF(A230=0,"",INDEX(Club_names,MATCH(A230,women_short_codes,0)))</f>
        <v/>
      </c>
      <c r="E230" s="301" t="n">
        <f aca="false">Results!M130</f>
        <v>0</v>
      </c>
      <c r="F230" s="302" t="n">
        <v>4</v>
      </c>
      <c r="H230" s="271" t="str">
        <f aca="false">IF($A230="","",IF($A230=H$13,$F230,""))</f>
        <v/>
      </c>
      <c r="I230" s="271" t="str">
        <f aca="false">IF($A230="","",IF($A230=I$13,$F230,""))</f>
        <v/>
      </c>
      <c r="J230" s="271" t="str">
        <f aca="false">IF($A230="","",IF($A230=J$13,$F230,""))</f>
        <v/>
      </c>
      <c r="K230" s="271" t="str">
        <f aca="false">IF($A230="","",IF($A230=K$13,$F230,""))</f>
        <v/>
      </c>
      <c r="L230" s="271" t="str">
        <f aca="false">IF($A230="","",IF($A230=L$13,$F230,""))</f>
        <v/>
      </c>
      <c r="M230" s="271" t="str">
        <f aca="false">IF($A230="","",IF($A230=M$13,$F230,""))</f>
        <v/>
      </c>
      <c r="N230" s="271" t="str">
        <f aca="false">IF($A230="","",IF($A230=N$13,$F230,""))</f>
        <v/>
      </c>
    </row>
    <row r="231" customFormat="false" ht="14.65" hidden="false" customHeight="true" outlineLevel="0" collapsed="false">
      <c r="A231" s="299" t="n">
        <f aca="false">Results!L131</f>
        <v>0</v>
      </c>
      <c r="B231" s="300" t="n">
        <v>4</v>
      </c>
      <c r="C231" s="286" t="str">
        <f aca="false">IF(A231=0,"",INDEX(Womens_team_declarations,MATCH(A$227,Events_women,0),MATCH(A231,women_short_codes,0)))</f>
        <v/>
      </c>
      <c r="D231" s="286" t="str">
        <f aca="false">IF(A231=0,"",INDEX(Club_names,MATCH(A231,women_short_codes,0)))</f>
        <v/>
      </c>
      <c r="E231" s="301" t="n">
        <f aca="false">Results!M131</f>
        <v>0</v>
      </c>
      <c r="F231" s="302" t="n">
        <v>3</v>
      </c>
      <c r="H231" s="271" t="str">
        <f aca="false">IF($A231="","",IF($A231=H$13,$F231,""))</f>
        <v/>
      </c>
      <c r="I231" s="271" t="str">
        <f aca="false">IF($A231="","",IF($A231=I$13,$F231,""))</f>
        <v/>
      </c>
      <c r="J231" s="271" t="str">
        <f aca="false">IF($A231="","",IF($A231=J$13,$F231,""))</f>
        <v/>
      </c>
      <c r="K231" s="271" t="str">
        <f aca="false">IF($A231="","",IF($A231=K$13,$F231,""))</f>
        <v/>
      </c>
      <c r="L231" s="271" t="str">
        <f aca="false">IF($A231="","",IF($A231=L$13,$F231,""))</f>
        <v/>
      </c>
      <c r="M231" s="271" t="str">
        <f aca="false">IF($A231="","",IF($A231=M$13,$F231,""))</f>
        <v/>
      </c>
      <c r="N231" s="271" t="str">
        <f aca="false">IF($A231="","",IF($A231=N$13,$F231,""))</f>
        <v/>
      </c>
    </row>
    <row r="232" customFormat="false" ht="14.65" hidden="false" customHeight="true" outlineLevel="0" collapsed="false">
      <c r="A232" s="299" t="n">
        <f aca="false">Results!L132</f>
        <v>0</v>
      </c>
      <c r="B232" s="300" t="n">
        <v>5</v>
      </c>
      <c r="C232" s="286" t="str">
        <f aca="false">IF(A232=0,"",INDEX(Womens_team_declarations,MATCH(A$227,Events_women,0),MATCH(A232,women_short_codes,0)))</f>
        <v/>
      </c>
      <c r="D232" s="286" t="str">
        <f aca="false">IF(A232=0,"",INDEX(Club_names,MATCH(A232,women_short_codes,0)))</f>
        <v/>
      </c>
      <c r="E232" s="301" t="n">
        <f aca="false">Results!M132</f>
        <v>0</v>
      </c>
      <c r="F232" s="302" t="n">
        <v>2</v>
      </c>
      <c r="H232" s="271" t="str">
        <f aca="false">IF($A232="","",IF($A232=H$13,$F232,""))</f>
        <v/>
      </c>
      <c r="I232" s="271" t="str">
        <f aca="false">IF($A232="","",IF($A232=I$13,$F232,""))</f>
        <v/>
      </c>
      <c r="J232" s="271" t="str">
        <f aca="false">IF($A232="","",IF($A232=J$13,$F232,""))</f>
        <v/>
      </c>
      <c r="K232" s="271" t="str">
        <f aca="false">IF($A232="","",IF($A232=K$13,$F232,""))</f>
        <v/>
      </c>
      <c r="L232" s="271" t="str">
        <f aca="false">IF($A232="","",IF($A232=L$13,$F232,""))</f>
        <v/>
      </c>
      <c r="M232" s="271" t="str">
        <f aca="false">IF($A232="","",IF($A232=M$13,$F232,""))</f>
        <v/>
      </c>
      <c r="N232" s="271" t="str">
        <f aca="false">IF($A232="","",IF($A232=N$13,$F232,""))</f>
        <v/>
      </c>
    </row>
    <row r="233" customFormat="false" ht="14.65" hidden="false" customHeight="true" outlineLevel="0" collapsed="false">
      <c r="A233" s="299" t="n">
        <f aca="false">Results!L133</f>
        <v>0</v>
      </c>
      <c r="B233" s="300" t="n">
        <v>6</v>
      </c>
      <c r="C233" s="286" t="str">
        <f aca="false">IF(A233=0,"",INDEX(Womens_team_declarations,MATCH(A$227,Events_women,0),MATCH(A233,women_short_codes,0)))</f>
        <v/>
      </c>
      <c r="D233" s="286" t="str">
        <f aca="false">IF(A233=0,"",INDEX(Club_names,MATCH(A233,women_short_codes,0)))</f>
        <v/>
      </c>
      <c r="E233" s="301" t="n">
        <f aca="false">Results!M133</f>
        <v>0</v>
      </c>
      <c r="F233" s="302" t="n">
        <v>1</v>
      </c>
      <c r="H233" s="271" t="str">
        <f aca="false">IF($A233="","",IF($A233=H$13,$F233,""))</f>
        <v/>
      </c>
      <c r="I233" s="271" t="str">
        <f aca="false">IF($A233="","",IF($A233=I$13,$F233,""))</f>
        <v/>
      </c>
      <c r="J233" s="271" t="str">
        <f aca="false">IF($A233="","",IF($A233=J$13,$F233,""))</f>
        <v/>
      </c>
      <c r="K233" s="271" t="str">
        <f aca="false">IF($A233="","",IF($A233=K$13,$F233,""))</f>
        <v/>
      </c>
      <c r="L233" s="271" t="str">
        <f aca="false">IF($A233="","",IF($A233=L$13,$F233,""))</f>
        <v/>
      </c>
      <c r="M233" s="271" t="str">
        <f aca="false">IF($A233="","",IF($A233=M$13,$F233,""))</f>
        <v/>
      </c>
      <c r="N233" s="271" t="str">
        <f aca="false">IF($A233="","",IF($A233=N$13,$F233,""))</f>
        <v/>
      </c>
    </row>
    <row r="234" customFormat="false" ht="14.65" hidden="false" customHeight="true" outlineLevel="0" collapsed="false">
      <c r="A234" s="263" t="str">
        <f aca="false">Results!A78</f>
        <v>High Jump</v>
      </c>
      <c r="C234" s="283" t="str">
        <f aca="false">CONCATENATE("Womens ",P234)</f>
        <v>Womens High Jump 35+</v>
      </c>
      <c r="D234" s="290"/>
      <c r="P234" s="0" t="str">
        <f aca="false">CONCATENATE(A234," 35+")</f>
        <v>High Jump 35+</v>
      </c>
    </row>
    <row r="235" customFormat="false" ht="14.65" hidden="false" customHeight="true" outlineLevel="0" collapsed="false">
      <c r="A235" s="299" t="str">
        <f aca="false">Results!D79</f>
        <v>C</v>
      </c>
      <c r="B235" s="300" t="n">
        <v>1</v>
      </c>
      <c r="C235" s="286" t="str">
        <f aca="false">IF(A235=0,"",INDEX(Womens_team_declarations,MATCH(A$234,Events_women,0),MATCH(A235,women_short_codes,0)))</f>
        <v>Jo Wilding</v>
      </c>
      <c r="D235" s="286" t="str">
        <f aca="false">IF(A235=0,"",INDEX(Club_names,MATCH(A235,women_short_codes,0)))</f>
        <v>Brighton &amp; Hove AC</v>
      </c>
      <c r="E235" s="301" t="n">
        <f aca="false">Results!E79</f>
        <v>1.3</v>
      </c>
      <c r="F235" s="302" t="n">
        <v>6</v>
      </c>
      <c r="H235" s="271" t="str">
        <f aca="false">IF($A235="","",IF(LEFT($A235,1)=H$10,$F235,""))</f>
        <v/>
      </c>
      <c r="I235" s="271" t="n">
        <f aca="false">IF($A235="","",IF(LEFT($A235,1)=I$10,$F235,""))</f>
        <v>6</v>
      </c>
      <c r="J235" s="271" t="str">
        <f aca="false">IF($A235="","",IF(LEFT($A235,1)=J$10,$F235,""))</f>
        <v/>
      </c>
      <c r="K235" s="271" t="str">
        <f aca="false">IF($A235="","",IF(LEFT($A235,1)=K$10,$F235,""))</f>
        <v/>
      </c>
      <c r="L235" s="271" t="str">
        <f aca="false">IF($A235="","",IF(LEFT($A235,1)=L$10,$F235,""))</f>
        <v/>
      </c>
      <c r="M235" s="271" t="str">
        <f aca="false">IF($A235="","",IF(LEFT($A235,1)=M$10,$F235,""))</f>
        <v/>
      </c>
      <c r="N235" s="271" t="str">
        <f aca="false">IF($A235="","",IF(LEFT($A235,1)=N$10,$F235,""))</f>
        <v/>
      </c>
    </row>
    <row r="236" customFormat="false" ht="14.65" hidden="false" customHeight="true" outlineLevel="0" collapsed="false">
      <c r="A236" s="299" t="str">
        <f aca="false">Results!D80</f>
        <v>K</v>
      </c>
      <c r="B236" s="300" t="n">
        <v>2</v>
      </c>
      <c r="C236" s="286" t="str">
        <f aca="false">IF(A236=0,"",INDEX(Womens_team_declarations,MATCH(A$234,Events_women,0),MATCH(A236,women_short_codes,0)))</f>
        <v>Helen Diack</v>
      </c>
      <c r="D236" s="286" t="str">
        <f aca="false">IF(A236=0,"",INDEX(Club_names,MATCH(A236,women_short_codes,0)))</f>
        <v>Haywards Heath &amp; Lewes</v>
      </c>
      <c r="E236" s="301" t="n">
        <f aca="false">Results!E80</f>
        <v>1.15</v>
      </c>
      <c r="F236" s="302" t="n">
        <v>5</v>
      </c>
      <c r="H236" s="271" t="str">
        <f aca="false">IF($A236="","",IF(LEFT($A236,1)=H$10,$F236,""))</f>
        <v/>
      </c>
      <c r="I236" s="271" t="str">
        <f aca="false">IF($A236="","",IF(LEFT($A236,1)=I$10,$F236,""))</f>
        <v/>
      </c>
      <c r="J236" s="271" t="str">
        <f aca="false">IF($A236="","",IF(LEFT($A236,1)=J$10,$F236,""))</f>
        <v/>
      </c>
      <c r="K236" s="271" t="str">
        <f aca="false">IF($A236="","",IF(LEFT($A236,1)=K$10,$F236,""))</f>
        <v/>
      </c>
      <c r="L236" s="271" t="str">
        <f aca="false">IF($A236="","",IF(LEFT($A236,1)=L$10,$F236,""))</f>
        <v/>
      </c>
      <c r="M236" s="271" t="n">
        <f aca="false">IF($A236="","",IF(LEFT($A236,1)=M$10,$F236,""))</f>
        <v>5</v>
      </c>
      <c r="N236" s="271" t="str">
        <f aca="false">IF($A236="","",IF(LEFT($A236,1)=N$10,$F236,""))</f>
        <v/>
      </c>
    </row>
    <row r="237" customFormat="false" ht="14.65" hidden="false" customHeight="true" outlineLevel="0" collapsed="false">
      <c r="A237" s="299" t="str">
        <f aca="false">Results!D81</f>
        <v>T</v>
      </c>
      <c r="B237" s="300" t="n">
        <v>3</v>
      </c>
      <c r="C237" s="286" t="str">
        <f aca="false">IF(A237=0,"",INDEX(Womens_team_declarations,MATCH(A$234,Events_women,0),MATCH(A237,women_short_codes,0)))</f>
        <v>Julie Lovelle</v>
      </c>
      <c r="D237" s="286" t="str">
        <f aca="false">IF(A237=0,"",INDEX(Club_names,MATCH(A237,women_short_codes,0)))</f>
        <v>Hastings AC</v>
      </c>
      <c r="E237" s="301" t="n">
        <f aca="false">Results!E81</f>
        <v>1.1</v>
      </c>
      <c r="F237" s="302" t="n">
        <v>4</v>
      </c>
      <c r="H237" s="271" t="str">
        <f aca="false">IF($A237="","",IF(LEFT($A237,1)=H$10,$F237,""))</f>
        <v/>
      </c>
      <c r="I237" s="271" t="str">
        <f aca="false">IF($A237="","",IF(LEFT($A237,1)=I$10,$F237,""))</f>
        <v/>
      </c>
      <c r="J237" s="271" t="str">
        <f aca="false">IF($A237="","",IF(LEFT($A237,1)=J$10,$F237,""))</f>
        <v/>
      </c>
      <c r="K237" s="271" t="str">
        <f aca="false">IF($A237="","",IF(LEFT($A237,1)=K$10,$F237,""))</f>
        <v/>
      </c>
      <c r="L237" s="271" t="n">
        <f aca="false">IF($A237="","",IF(LEFT($A237,1)=L$10,$F237,""))</f>
        <v>4</v>
      </c>
      <c r="M237" s="271" t="str">
        <f aca="false">IF($A237="","",IF(LEFT($A237,1)=M$10,$F237,""))</f>
        <v/>
      </c>
      <c r="N237" s="271" t="str">
        <f aca="false">IF($A237="","",IF(LEFT($A237,1)=N$10,$F237,""))</f>
        <v/>
      </c>
    </row>
    <row r="238" customFormat="false" ht="14.65" hidden="false" customHeight="true" outlineLevel="0" collapsed="false">
      <c r="A238" s="299" t="n">
        <f aca="false">Results!D82</f>
        <v>0</v>
      </c>
      <c r="B238" s="300" t="n">
        <v>4</v>
      </c>
      <c r="C238" s="286" t="str">
        <f aca="false">IF(A238=0,"",INDEX(Womens_team_declarations,MATCH(A$234,Events_women,0),MATCH(A238,women_short_codes,0)))</f>
        <v/>
      </c>
      <c r="D238" s="286" t="str">
        <f aca="false">IF(A238=0,"",INDEX(Club_names,MATCH(A238,women_short_codes,0)))</f>
        <v/>
      </c>
      <c r="E238" s="301" t="n">
        <f aca="false">Results!E82</f>
        <v>0</v>
      </c>
      <c r="F238" s="302" t="n">
        <v>3</v>
      </c>
      <c r="H238" s="271" t="str">
        <f aca="false">IF($A238="","",IF(LEFT($A238,1)=H$10,$F238,""))</f>
        <v/>
      </c>
      <c r="I238" s="271" t="str">
        <f aca="false">IF($A238="","",IF(LEFT($A238,1)=I$10,$F238,""))</f>
        <v/>
      </c>
      <c r="J238" s="271" t="str">
        <f aca="false">IF($A238="","",IF(LEFT($A238,1)=J$10,$F238,""))</f>
        <v/>
      </c>
      <c r="K238" s="271" t="str">
        <f aca="false">IF($A238="","",IF(LEFT($A238,1)=K$10,$F238,""))</f>
        <v/>
      </c>
      <c r="L238" s="271" t="str">
        <f aca="false">IF($A238="","",IF(LEFT($A238,1)=L$10,$F238,""))</f>
        <v/>
      </c>
      <c r="M238" s="271" t="str">
        <f aca="false">IF($A238="","",IF(LEFT($A238,1)=M$10,$F238,""))</f>
        <v/>
      </c>
      <c r="N238" s="271" t="str">
        <f aca="false">IF($A238="","",IF(LEFT($A238,1)=N$10,$F238,""))</f>
        <v/>
      </c>
    </row>
    <row r="239" customFormat="false" ht="14.65" hidden="false" customHeight="true" outlineLevel="0" collapsed="false">
      <c r="A239" s="299" t="n">
        <f aca="false">Results!D83</f>
        <v>0</v>
      </c>
      <c r="B239" s="300" t="n">
        <v>5</v>
      </c>
      <c r="C239" s="286" t="str">
        <f aca="false">IF(A239=0,"",INDEX(Womens_team_declarations,MATCH(A$234,Events_women,0),MATCH(A239,women_short_codes,0)))</f>
        <v/>
      </c>
      <c r="D239" s="286" t="str">
        <f aca="false">IF(A239=0,"",INDEX(Club_names,MATCH(A239,women_short_codes,0)))</f>
        <v/>
      </c>
      <c r="E239" s="301" t="n">
        <f aca="false">Results!E83</f>
        <v>0</v>
      </c>
      <c r="F239" s="302" t="n">
        <v>2</v>
      </c>
      <c r="H239" s="271" t="str">
        <f aca="false">IF($A239="","",IF(LEFT($A239,1)=H$10,$F239,""))</f>
        <v/>
      </c>
      <c r="I239" s="271" t="str">
        <f aca="false">IF($A239="","",IF(LEFT($A239,1)=I$10,$F239,""))</f>
        <v/>
      </c>
      <c r="J239" s="271" t="str">
        <f aca="false">IF($A239="","",IF(LEFT($A239,1)=J$10,$F239,""))</f>
        <v/>
      </c>
      <c r="K239" s="271" t="str">
        <f aca="false">IF($A239="","",IF(LEFT($A239,1)=K$10,$F239,""))</f>
        <v/>
      </c>
      <c r="L239" s="271" t="str">
        <f aca="false">IF($A239="","",IF(LEFT($A239,1)=L$10,$F239,""))</f>
        <v/>
      </c>
      <c r="M239" s="271" t="str">
        <f aca="false">IF($A239="","",IF(LEFT($A239,1)=M$10,$F239,""))</f>
        <v/>
      </c>
      <c r="N239" s="271" t="str">
        <f aca="false">IF($A239="","",IF(LEFT($A239,1)=N$10,$F239,""))</f>
        <v/>
      </c>
    </row>
    <row r="240" customFormat="false" ht="14.65" hidden="false" customHeight="true" outlineLevel="0" collapsed="false">
      <c r="A240" s="299" t="n">
        <f aca="false">Results!D84</f>
        <v>0</v>
      </c>
      <c r="B240" s="300" t="n">
        <v>6</v>
      </c>
      <c r="C240" s="286" t="str">
        <f aca="false">IF(A240=0,"",INDEX(Womens_team_declarations,MATCH(A$234,Events_women,0),MATCH(A240,women_short_codes,0)))</f>
        <v/>
      </c>
      <c r="D240" s="286" t="str">
        <f aca="false">IF(A240=0,"",INDEX(Club_names,MATCH(A240,women_short_codes,0)))</f>
        <v/>
      </c>
      <c r="E240" s="301" t="n">
        <f aca="false">Results!E84</f>
        <v>0</v>
      </c>
      <c r="F240" s="302" t="n">
        <v>1</v>
      </c>
      <c r="H240" s="271" t="str">
        <f aca="false">IF($A240="","",IF(LEFT($A240,1)=H$10,$F240,""))</f>
        <v/>
      </c>
      <c r="I240" s="271" t="str">
        <f aca="false">IF($A240="","",IF(LEFT($A240,1)=I$10,$F240,""))</f>
        <v/>
      </c>
      <c r="J240" s="271" t="str">
        <f aca="false">IF($A240="","",IF(LEFT($A240,1)=J$10,$F240,""))</f>
        <v/>
      </c>
      <c r="K240" s="271" t="str">
        <f aca="false">IF($A240="","",IF(LEFT($A240,1)=K$10,$F240,""))</f>
        <v/>
      </c>
      <c r="L240" s="271" t="str">
        <f aca="false">IF($A240="","",IF(LEFT($A240,1)=L$10,$F240,""))</f>
        <v/>
      </c>
      <c r="M240" s="271" t="str">
        <f aca="false">IF($A240="","",IF(LEFT($A240,1)=M$10,$F240,""))</f>
        <v/>
      </c>
      <c r="N240" s="271" t="str">
        <f aca="false">IF($A240="","",IF(LEFT($A240,1)=N$10,$F240,""))</f>
        <v/>
      </c>
    </row>
    <row r="241" customFormat="false" ht="14.65" hidden="false" customHeight="true" outlineLevel="0" collapsed="false">
      <c r="A241" s="263" t="str">
        <f aca="false">Results!I78</f>
        <v>High Jump</v>
      </c>
      <c r="C241" s="283" t="str">
        <f aca="false">CONCATENATE("Womens ",P241)</f>
        <v>Womens High Jump 50+</v>
      </c>
      <c r="D241" s="290"/>
      <c r="P241" s="0" t="str">
        <f aca="false">CONCATENATE(A241," 50+")</f>
        <v>High Jump 50+</v>
      </c>
    </row>
    <row r="242" customFormat="false" ht="14.65" hidden="false" customHeight="true" outlineLevel="0" collapsed="false">
      <c r="A242" s="299" t="n">
        <f aca="false">Results!L79</f>
        <v>21</v>
      </c>
      <c r="B242" s="300" t="n">
        <v>1</v>
      </c>
      <c r="C242" s="286" t="str">
        <f aca="false">IF(A242=0,"",INDEX(Womens_team_declarations,MATCH(A$241,Events_women,0),MATCH(A242,women_short_codes,0)))</f>
        <v>Melanie Anning</v>
      </c>
      <c r="D242" s="286" t="str">
        <f aca="false">IF(A242=0,"",INDEX(Club_names,MATCH(A242,women_short_codes,0)))</f>
        <v>Brighton &amp; Hove AC</v>
      </c>
      <c r="E242" s="301" t="n">
        <f aca="false">Results!M79</f>
        <v>1.2</v>
      </c>
      <c r="F242" s="302" t="n">
        <v>6</v>
      </c>
      <c r="H242" s="271" t="str">
        <f aca="false">IF($A242="","",IF($A242=H$13,$F242,""))</f>
        <v/>
      </c>
      <c r="I242" s="271" t="n">
        <f aca="false">IF($A242="","",IF($A242=I$13,$F242,""))</f>
        <v>6</v>
      </c>
      <c r="J242" s="271" t="str">
        <f aca="false">IF($A242="","",IF($A242=J$13,$F242,""))</f>
        <v/>
      </c>
      <c r="K242" s="271" t="str">
        <f aca="false">IF($A242="","",IF($A242=K$13,$F242,""))</f>
        <v/>
      </c>
      <c r="L242" s="271" t="str">
        <f aca="false">IF($A242="","",IF($A242=L$13,$F242,""))</f>
        <v/>
      </c>
      <c r="M242" s="271" t="str">
        <f aca="false">IF($A242="","",IF($A242=M$13,$F242,""))</f>
        <v/>
      </c>
      <c r="N242" s="271" t="str">
        <f aca="false">IF($A242="","",IF($A242=N$13,$F242,""))</f>
        <v/>
      </c>
    </row>
    <row r="243" customFormat="false" ht="14.65" hidden="false" customHeight="true" outlineLevel="0" collapsed="false">
      <c r="A243" s="299" t="n">
        <f aca="false">Results!L80</f>
        <v>26</v>
      </c>
      <c r="B243" s="300" t="n">
        <v>2</v>
      </c>
      <c r="C243" s="286" t="str">
        <f aca="false">IF(A243=0,"",INDEX(Womens_team_declarations,MATCH(A$241,Events_women,0),MATCH(A243,women_short_codes,0)))</f>
        <v>Hel James</v>
      </c>
      <c r="D243" s="286" t="str">
        <f aca="false">IF(A243=0,"",INDEX(Club_names,MATCH(A243,women_short_codes,0)))</f>
        <v>Hastings AC</v>
      </c>
      <c r="E243" s="301" t="n">
        <f aca="false">Results!M80</f>
        <v>0.95</v>
      </c>
      <c r="F243" s="302" t="n">
        <v>5</v>
      </c>
      <c r="H243" s="271" t="str">
        <f aca="false">IF($A243="","",IF($A243=H$13,$F243,""))</f>
        <v/>
      </c>
      <c r="I243" s="271" t="str">
        <f aca="false">IF($A243="","",IF($A243=I$13,$F243,""))</f>
        <v/>
      </c>
      <c r="J243" s="271" t="str">
        <f aca="false">IF($A243="","",IF($A243=J$13,$F243,""))</f>
        <v/>
      </c>
      <c r="K243" s="271" t="str">
        <f aca="false">IF($A243="","",IF($A243=K$13,$F243,""))</f>
        <v/>
      </c>
      <c r="L243" s="271" t="n">
        <f aca="false">IF($A243="","",IF($A243=L$13,$F243,""))</f>
        <v>5</v>
      </c>
      <c r="M243" s="271" t="str">
        <f aca="false">IF($A243="","",IF($A243=M$13,$F243,""))</f>
        <v/>
      </c>
      <c r="N243" s="271" t="str">
        <f aca="false">IF($A243="","",IF($A243=N$13,$F243,""))</f>
        <v/>
      </c>
    </row>
    <row r="244" customFormat="false" ht="14.65" hidden="false" customHeight="true" outlineLevel="0" collapsed="false">
      <c r="A244" s="299" t="n">
        <f aca="false">Results!L81</f>
        <v>0</v>
      </c>
      <c r="B244" s="300" t="n">
        <v>3</v>
      </c>
      <c r="C244" s="286" t="str">
        <f aca="false">IF(A244=0,"",INDEX(Womens_team_declarations,MATCH(A$241,Events_women,0),MATCH(A244,women_short_codes,0)))</f>
        <v/>
      </c>
      <c r="D244" s="286" t="str">
        <f aca="false">IF(A244=0,"",INDEX(Club_names,MATCH(A244,women_short_codes,0)))</f>
        <v/>
      </c>
      <c r="E244" s="301" t="n">
        <f aca="false">Results!M81</f>
        <v>0</v>
      </c>
      <c r="F244" s="302" t="n">
        <v>4</v>
      </c>
      <c r="H244" s="271" t="str">
        <f aca="false">IF($A244="","",IF($A244=H$13,$F244,""))</f>
        <v/>
      </c>
      <c r="I244" s="271" t="str">
        <f aca="false">IF($A244="","",IF($A244=I$13,$F244,""))</f>
        <v/>
      </c>
      <c r="J244" s="271" t="str">
        <f aca="false">IF($A244="","",IF($A244=J$13,$F244,""))</f>
        <v/>
      </c>
      <c r="K244" s="271" t="str">
        <f aca="false">IF($A244="","",IF($A244=K$13,$F244,""))</f>
        <v/>
      </c>
      <c r="L244" s="271" t="str">
        <f aca="false">IF($A244="","",IF($A244=L$13,$F244,""))</f>
        <v/>
      </c>
      <c r="M244" s="271" t="str">
        <f aca="false">IF($A244="","",IF($A244=M$13,$F244,""))</f>
        <v/>
      </c>
      <c r="N244" s="271" t="str">
        <f aca="false">IF($A244="","",IF($A244=N$13,$F244,""))</f>
        <v/>
      </c>
    </row>
    <row r="245" customFormat="false" ht="14.65" hidden="false" customHeight="true" outlineLevel="0" collapsed="false">
      <c r="A245" s="299" t="n">
        <f aca="false">Results!L82</f>
        <v>0</v>
      </c>
      <c r="B245" s="300" t="n">
        <v>4</v>
      </c>
      <c r="C245" s="286" t="str">
        <f aca="false">IF(A245=0,"",INDEX(Womens_team_declarations,MATCH(A$241,Events_women,0),MATCH(A245,women_short_codes,0)))</f>
        <v/>
      </c>
      <c r="D245" s="286" t="str">
        <f aca="false">IF(A245=0,"",INDEX(Club_names,MATCH(A245,women_short_codes,0)))</f>
        <v/>
      </c>
      <c r="E245" s="301" t="n">
        <f aca="false">Results!M82</f>
        <v>0</v>
      </c>
      <c r="F245" s="302" t="n">
        <v>3</v>
      </c>
      <c r="H245" s="271" t="str">
        <f aca="false">IF($A245="","",IF($A245=H$13,$F245,""))</f>
        <v/>
      </c>
      <c r="I245" s="271" t="str">
        <f aca="false">IF($A245="","",IF($A245=I$13,$F245,""))</f>
        <v/>
      </c>
      <c r="J245" s="271" t="str">
        <f aca="false">IF($A245="","",IF($A245=J$13,$F245,""))</f>
        <v/>
      </c>
      <c r="K245" s="271" t="str">
        <f aca="false">IF($A245="","",IF($A245=K$13,$F245,""))</f>
        <v/>
      </c>
      <c r="L245" s="271" t="str">
        <f aca="false">IF($A245="","",IF($A245=L$13,$F245,""))</f>
        <v/>
      </c>
      <c r="M245" s="271" t="str">
        <f aca="false">IF($A245="","",IF($A245=M$13,$F245,""))</f>
        <v/>
      </c>
      <c r="N245" s="271" t="str">
        <f aca="false">IF($A245="","",IF($A245=N$13,$F245,""))</f>
        <v/>
      </c>
    </row>
    <row r="246" customFormat="false" ht="14.65" hidden="false" customHeight="true" outlineLevel="0" collapsed="false">
      <c r="A246" s="299" t="n">
        <f aca="false">Results!L83</f>
        <v>0</v>
      </c>
      <c r="B246" s="300" t="n">
        <v>5</v>
      </c>
      <c r="C246" s="286" t="str">
        <f aca="false">IF(A246=0,"",INDEX(Womens_team_declarations,MATCH(A$241,Events_women,0),MATCH(A246,women_short_codes,0)))</f>
        <v/>
      </c>
      <c r="D246" s="286" t="str">
        <f aca="false">IF(A246=0,"",INDEX(Club_names,MATCH(A246,women_short_codes,0)))</f>
        <v/>
      </c>
      <c r="E246" s="301" t="n">
        <f aca="false">Results!M83</f>
        <v>0</v>
      </c>
      <c r="F246" s="302" t="n">
        <v>2</v>
      </c>
      <c r="H246" s="271" t="str">
        <f aca="false">IF($A246="","",IF($A246=H$13,$F246,""))</f>
        <v/>
      </c>
      <c r="I246" s="271" t="str">
        <f aca="false">IF($A246="","",IF($A246=I$13,$F246,""))</f>
        <v/>
      </c>
      <c r="J246" s="271" t="str">
        <f aca="false">IF($A246="","",IF($A246=J$13,$F246,""))</f>
        <v/>
      </c>
      <c r="K246" s="271" t="str">
        <f aca="false">IF($A246="","",IF($A246=K$13,$F246,""))</f>
        <v/>
      </c>
      <c r="L246" s="271" t="str">
        <f aca="false">IF($A246="","",IF($A246=L$13,$F246,""))</f>
        <v/>
      </c>
      <c r="M246" s="271" t="str">
        <f aca="false">IF($A246="","",IF($A246=M$13,$F246,""))</f>
        <v/>
      </c>
      <c r="N246" s="271" t="str">
        <f aca="false">IF($A246="","",IF($A246=N$13,$F246,""))</f>
        <v/>
      </c>
    </row>
    <row r="247" customFormat="false" ht="14.65" hidden="false" customHeight="true" outlineLevel="0" collapsed="false">
      <c r="A247" s="299" t="n">
        <f aca="false">Results!L84</f>
        <v>0</v>
      </c>
      <c r="B247" s="300" t="n">
        <v>6</v>
      </c>
      <c r="C247" s="286" t="str">
        <f aca="false">IF(A247=0,"",INDEX(Womens_team_declarations,MATCH(A$241,Events_women,0),MATCH(A247,women_short_codes,0)))</f>
        <v/>
      </c>
      <c r="D247" s="286" t="str">
        <f aca="false">IF(A247=0,"",INDEX(Club_names,MATCH(A247,women_short_codes,0)))</f>
        <v/>
      </c>
      <c r="E247" s="301" t="n">
        <f aca="false">Results!M84</f>
        <v>0</v>
      </c>
      <c r="F247" s="302" t="n">
        <v>1</v>
      </c>
      <c r="H247" s="271" t="str">
        <f aca="false">IF($A247="","",IF($A247=H$13,$F247,""))</f>
        <v/>
      </c>
      <c r="I247" s="271" t="str">
        <f aca="false">IF($A247="","",IF($A247=I$13,$F247,""))</f>
        <v/>
      </c>
      <c r="J247" s="271" t="str">
        <f aca="false">IF($A247="","",IF($A247=J$13,$F247,""))</f>
        <v/>
      </c>
      <c r="K247" s="271" t="str">
        <f aca="false">IF($A247="","",IF($A247=K$13,$F247,""))</f>
        <v/>
      </c>
      <c r="L247" s="271" t="str">
        <f aca="false">IF($A247="","",IF($A247=L$13,$F247,""))</f>
        <v/>
      </c>
      <c r="M247" s="271" t="str">
        <f aca="false">IF($A247="","",IF($A247=M$13,$F247,""))</f>
        <v/>
      </c>
      <c r="N247" s="271" t="str">
        <f aca="false">IF($A247="","",IF($A247=N$13,$F247,""))</f>
        <v/>
      </c>
    </row>
    <row r="248" customFormat="false" ht="14.65" hidden="false" customHeight="true" outlineLevel="0" collapsed="false">
      <c r="A248" s="263" t="str">
        <f aca="false">Results!P78</f>
        <v>High Jump</v>
      </c>
      <c r="C248" s="283" t="str">
        <f aca="false">CONCATENATE("Womens ",P248)</f>
        <v>Womens High Jump 60+</v>
      </c>
      <c r="D248" s="290"/>
      <c r="P248" s="0" t="str">
        <f aca="false">CONCATENATE(A248," 60+")</f>
        <v>High Jump 60+</v>
      </c>
    </row>
    <row r="249" customFormat="false" ht="14.65" hidden="false" customHeight="true" outlineLevel="0" collapsed="false">
      <c r="A249" s="299" t="n">
        <f aca="false">Results!S79</f>
        <v>0</v>
      </c>
      <c r="B249" s="300" t="n">
        <v>1</v>
      </c>
      <c r="C249" s="286" t="str">
        <f aca="false">IF(A249=0,"",INDEX(Womens_team_declarations,MATCH(A$248,Events_women,0),MATCH(A249,women_short_codes,0)))</f>
        <v/>
      </c>
      <c r="D249" s="286" t="str">
        <f aca="false">IF(A249=0,"",INDEX(Club_names,MATCH(A249,women_short_codes,0)))</f>
        <v/>
      </c>
      <c r="E249" s="301" t="n">
        <f aca="false">Results!T79</f>
        <v>0</v>
      </c>
      <c r="F249" s="302" t="n">
        <v>6</v>
      </c>
      <c r="H249" s="271" t="str">
        <f aca="false">IF($A249="","",IF($A249=H$14,$F249,""))</f>
        <v/>
      </c>
      <c r="I249" s="271" t="str">
        <f aca="false">IF($A249="","",IF($A249=I$14,$F249,""))</f>
        <v/>
      </c>
      <c r="J249" s="271" t="str">
        <f aca="false">IF($A249="","",IF($A249=J$14,$F249,""))</f>
        <v/>
      </c>
      <c r="K249" s="271" t="str">
        <f aca="false">IF($A249="","",IF($A249=K$14,$F249,""))</f>
        <v/>
      </c>
      <c r="L249" s="271" t="str">
        <f aca="false">IF($A249="","",IF($A249=L$14,$F249,""))</f>
        <v/>
      </c>
      <c r="M249" s="271" t="str">
        <f aca="false">IF($A249="","",IF($A249=M$14,$F249,""))</f>
        <v/>
      </c>
      <c r="N249" s="271" t="str">
        <f aca="false">IF($A249="","",IF($A249=N$14,$F249,""))</f>
        <v/>
      </c>
    </row>
    <row r="250" customFormat="false" ht="14.65" hidden="false" customHeight="true" outlineLevel="0" collapsed="false">
      <c r="A250" s="299" t="n">
        <f aca="false">Results!S80</f>
        <v>0</v>
      </c>
      <c r="B250" s="300" t="n">
        <v>2</v>
      </c>
      <c r="C250" s="286" t="str">
        <f aca="false">IF(A250=0,"",INDEX(Womens_team_declarations,MATCH(A$248,Events_women,0),MATCH(A250,women_short_codes,0)))</f>
        <v/>
      </c>
      <c r="D250" s="286" t="str">
        <f aca="false">IF(A250=0,"",INDEX(Club_names,MATCH(A250,women_short_codes,0)))</f>
        <v/>
      </c>
      <c r="E250" s="301" t="n">
        <f aca="false">Results!T80</f>
        <v>0</v>
      </c>
      <c r="F250" s="302" t="n">
        <v>5</v>
      </c>
      <c r="H250" s="271" t="str">
        <f aca="false">IF($A250="","",IF($A250=H$14,$F250,""))</f>
        <v/>
      </c>
      <c r="I250" s="271" t="str">
        <f aca="false">IF($A250="","",IF($A250=I$14,$F250,""))</f>
        <v/>
      </c>
      <c r="J250" s="271" t="str">
        <f aca="false">IF($A250="","",IF($A250=J$14,$F250,""))</f>
        <v/>
      </c>
      <c r="K250" s="271" t="str">
        <f aca="false">IF($A250="","",IF($A250=K$14,$F250,""))</f>
        <v/>
      </c>
      <c r="L250" s="271" t="str">
        <f aca="false">IF($A250="","",IF($A250=L$14,$F250,""))</f>
        <v/>
      </c>
      <c r="M250" s="271" t="str">
        <f aca="false">IF($A250="","",IF($A250=M$14,$F250,""))</f>
        <v/>
      </c>
      <c r="N250" s="271" t="str">
        <f aca="false">IF($A250="","",IF($A250=N$14,$F250,""))</f>
        <v/>
      </c>
    </row>
    <row r="251" customFormat="false" ht="14.65" hidden="false" customHeight="true" outlineLevel="0" collapsed="false">
      <c r="A251" s="299" t="n">
        <f aca="false">Results!S81</f>
        <v>0</v>
      </c>
      <c r="B251" s="300" t="n">
        <v>3</v>
      </c>
      <c r="C251" s="286" t="str">
        <f aca="false">IF(A251=0,"",INDEX(Womens_team_declarations,MATCH(A$248,Events_women,0),MATCH(A251,women_short_codes,0)))</f>
        <v/>
      </c>
      <c r="D251" s="286" t="str">
        <f aca="false">IF(A251=0,"",INDEX(Club_names,MATCH(A251,women_short_codes,0)))</f>
        <v/>
      </c>
      <c r="E251" s="301" t="n">
        <f aca="false">Results!T81</f>
        <v>0</v>
      </c>
      <c r="F251" s="302" t="n">
        <v>4</v>
      </c>
      <c r="H251" s="271" t="str">
        <f aca="false">IF($A251="","",IF($A251=H$14,$F251,""))</f>
        <v/>
      </c>
      <c r="I251" s="271" t="str">
        <f aca="false">IF($A251="","",IF($A251=I$14,$F251,""))</f>
        <v/>
      </c>
      <c r="J251" s="271" t="str">
        <f aca="false">IF($A251="","",IF($A251=J$14,$F251,""))</f>
        <v/>
      </c>
      <c r="K251" s="271" t="str">
        <f aca="false">IF($A251="","",IF($A251=K$14,$F251,""))</f>
        <v/>
      </c>
      <c r="L251" s="271" t="str">
        <f aca="false">IF($A251="","",IF($A251=L$14,$F251,""))</f>
        <v/>
      </c>
      <c r="M251" s="271" t="str">
        <f aca="false">IF($A251="","",IF($A251=M$14,$F251,""))</f>
        <v/>
      </c>
      <c r="N251" s="271" t="str">
        <f aca="false">IF($A251="","",IF($A251=N$14,$F251,""))</f>
        <v/>
      </c>
    </row>
    <row r="252" customFormat="false" ht="14.65" hidden="false" customHeight="true" outlineLevel="0" collapsed="false">
      <c r="A252" s="299" t="n">
        <f aca="false">Results!S82</f>
        <v>0</v>
      </c>
      <c r="B252" s="300" t="n">
        <v>4</v>
      </c>
      <c r="C252" s="286" t="str">
        <f aca="false">IF(A252=0,"",INDEX(Womens_team_declarations,MATCH(A$248,Events_women,0),MATCH(A252,women_short_codes,0)))</f>
        <v/>
      </c>
      <c r="D252" s="286" t="str">
        <f aca="false">IF(A252=0,"",INDEX(Club_names,MATCH(A252,women_short_codes,0)))</f>
        <v/>
      </c>
      <c r="E252" s="301" t="n">
        <f aca="false">Results!T82</f>
        <v>0</v>
      </c>
      <c r="F252" s="302" t="n">
        <v>3</v>
      </c>
      <c r="H252" s="271" t="str">
        <f aca="false">IF($A252="","",IF($A252=H$14,$F252,""))</f>
        <v/>
      </c>
      <c r="I252" s="271" t="str">
        <f aca="false">IF($A252="","",IF($A252=I$14,$F252,""))</f>
        <v/>
      </c>
      <c r="J252" s="271" t="str">
        <f aca="false">IF($A252="","",IF($A252=J$14,$F252,""))</f>
        <v/>
      </c>
      <c r="K252" s="271" t="str">
        <f aca="false">IF($A252="","",IF($A252=K$14,$F252,""))</f>
        <v/>
      </c>
      <c r="L252" s="271" t="str">
        <f aca="false">IF($A252="","",IF($A252=L$14,$F252,""))</f>
        <v/>
      </c>
      <c r="M252" s="271" t="str">
        <f aca="false">IF($A252="","",IF($A252=M$14,$F252,""))</f>
        <v/>
      </c>
      <c r="N252" s="271" t="str">
        <f aca="false">IF($A252="","",IF($A252=N$14,$F252,""))</f>
        <v/>
      </c>
    </row>
    <row r="253" customFormat="false" ht="14.65" hidden="false" customHeight="true" outlineLevel="0" collapsed="false">
      <c r="A253" s="299" t="n">
        <f aca="false">Results!S83</f>
        <v>0</v>
      </c>
      <c r="B253" s="300" t="n">
        <v>5</v>
      </c>
      <c r="C253" s="286" t="str">
        <f aca="false">IF(A253=0,"",INDEX(Womens_team_declarations,MATCH(A$248,Events_women,0),MATCH(A253,women_short_codes,0)))</f>
        <v/>
      </c>
      <c r="D253" s="286" t="str">
        <f aca="false">IF(A253=0,"",INDEX(Club_names,MATCH(A253,women_short_codes,0)))</f>
        <v/>
      </c>
      <c r="E253" s="301" t="n">
        <f aca="false">Results!T83</f>
        <v>0</v>
      </c>
      <c r="F253" s="302" t="n">
        <v>2</v>
      </c>
      <c r="H253" s="271" t="str">
        <f aca="false">IF($A253="","",IF($A253=H$14,$F253,""))</f>
        <v/>
      </c>
      <c r="I253" s="271" t="str">
        <f aca="false">IF($A253="","",IF($A253=I$14,$F253,""))</f>
        <v/>
      </c>
      <c r="J253" s="271" t="str">
        <f aca="false">IF($A253="","",IF($A253=J$14,$F253,""))</f>
        <v/>
      </c>
      <c r="K253" s="271" t="str">
        <f aca="false">IF($A253="","",IF($A253=K$14,$F253,""))</f>
        <v/>
      </c>
      <c r="L253" s="271" t="str">
        <f aca="false">IF($A253="","",IF($A253=L$14,$F253,""))</f>
        <v/>
      </c>
      <c r="M253" s="271" t="str">
        <f aca="false">IF($A253="","",IF($A253=M$14,$F253,""))</f>
        <v/>
      </c>
      <c r="N253" s="271" t="str">
        <f aca="false">IF($A253="","",IF($A253=N$14,$F253,""))</f>
        <v/>
      </c>
    </row>
    <row r="254" customFormat="false" ht="14.65" hidden="false" customHeight="true" outlineLevel="0" collapsed="false">
      <c r="A254" s="299" t="n">
        <f aca="false">Results!S84</f>
        <v>0</v>
      </c>
      <c r="B254" s="300" t="n">
        <v>6</v>
      </c>
      <c r="C254" s="286" t="str">
        <f aca="false">IF(A254=0,"",INDEX(Womens_team_declarations,MATCH(A$248,Events_women,0),MATCH(A254,women_short_codes,0)))</f>
        <v/>
      </c>
      <c r="D254" s="286" t="str">
        <f aca="false">IF(A254=0,"",INDEX(Club_names,MATCH(A254,women_short_codes,0)))</f>
        <v/>
      </c>
      <c r="E254" s="301" t="n">
        <f aca="false">Results!T84</f>
        <v>0</v>
      </c>
      <c r="F254" s="302" t="n">
        <v>1</v>
      </c>
      <c r="H254" s="271" t="str">
        <f aca="false">IF($A254="","",IF($A254=H$14,$F254,""))</f>
        <v/>
      </c>
      <c r="I254" s="271" t="str">
        <f aca="false">IF($A254="","",IF($A254=I$14,$F254,""))</f>
        <v/>
      </c>
      <c r="J254" s="271" t="str">
        <f aca="false">IF($A254="","",IF($A254=J$14,$F254,""))</f>
        <v/>
      </c>
      <c r="K254" s="271" t="str">
        <f aca="false">IF($A254="","",IF($A254=K$14,$F254,""))</f>
        <v/>
      </c>
      <c r="L254" s="271" t="str">
        <f aca="false">IF($A254="","",IF($A254=L$14,$F254,""))</f>
        <v/>
      </c>
      <c r="M254" s="271" t="str">
        <f aca="false">IF($A254="","",IF($A254=M$14,$F254,""))</f>
        <v/>
      </c>
      <c r="N254" s="271" t="str">
        <f aca="false">IF($A254="","",IF($A254=N$14,$F254,""))</f>
        <v/>
      </c>
    </row>
    <row r="255" customFormat="false" ht="14.65" hidden="false" customHeight="true" outlineLevel="0" collapsed="false">
      <c r="A255" s="263" t="str">
        <f aca="false">Results!A99</f>
        <v>400m</v>
      </c>
      <c r="C255" s="283" t="str">
        <f aca="false">CONCATENATE("Womens ",P255)</f>
        <v>Womens 400m A</v>
      </c>
      <c r="D255" s="290"/>
      <c r="P255" s="0" t="str">
        <f aca="false">CONCATENATE(A255," A")</f>
        <v>400m A</v>
      </c>
    </row>
    <row r="256" customFormat="false" ht="14.65" hidden="false" customHeight="true" outlineLevel="0" collapsed="false">
      <c r="A256" s="299" t="str">
        <f aca="false">Results!D100</f>
        <v>C</v>
      </c>
      <c r="B256" s="300" t="n">
        <v>1</v>
      </c>
      <c r="C256" s="286" t="str">
        <f aca="false">IF(A256=0,"",INDEX(Womens_team_declarations,MATCH(A$255,Events_women,0),MATCH(A256,women_short_codes,0)))</f>
        <v>Jo Wilding</v>
      </c>
      <c r="D256" s="286" t="str">
        <f aca="false">IF(A256=0,"",INDEX(Club_names,MATCH(A256,women_short_codes,0)))</f>
        <v>Brighton &amp; Hove AC</v>
      </c>
      <c r="E256" s="303" t="n">
        <f aca="false">Results!E100</f>
        <v>0.000822916666666667</v>
      </c>
      <c r="F256" s="302" t="n">
        <v>6</v>
      </c>
      <c r="H256" s="271" t="str">
        <f aca="false">IF($A256="","",IF(LEFT($A256,1)=H$10,$F256,""))</f>
        <v/>
      </c>
      <c r="I256" s="271" t="n">
        <f aca="false">IF($A256="","",IF(LEFT($A256,1)=I$10,$F256,""))</f>
        <v>6</v>
      </c>
      <c r="J256" s="271" t="str">
        <f aca="false">IF($A256="","",IF(LEFT($A256,1)=J$10,$F256,""))</f>
        <v/>
      </c>
      <c r="K256" s="271" t="str">
        <f aca="false">IF($A256="","",IF(LEFT($A256,1)=K$10,$F256,""))</f>
        <v/>
      </c>
      <c r="L256" s="271" t="str">
        <f aca="false">IF($A256="","",IF(LEFT($A256,1)=L$10,$F256,""))</f>
        <v/>
      </c>
      <c r="M256" s="271" t="str">
        <f aca="false">IF($A256="","",IF(LEFT($A256,1)=M$10,$F256,""))</f>
        <v/>
      </c>
      <c r="N256" s="271" t="str">
        <f aca="false">IF($A256="","",IF(LEFT($A256,1)=N$10,$F256,""))</f>
        <v/>
      </c>
    </row>
    <row r="257" customFormat="false" ht="14.65" hidden="false" customHeight="true" outlineLevel="0" collapsed="false">
      <c r="A257" s="299" t="str">
        <f aca="false">Results!D101</f>
        <v>D</v>
      </c>
      <c r="B257" s="300" t="n">
        <v>2</v>
      </c>
      <c r="C257" s="286" t="str">
        <f aca="false">IF(A257=0,"",INDEX(Womens_team_declarations,MATCH(A$255,Events_women,0),MATCH(A257,women_short_codes,0)))</f>
        <v>Felicity Webster</v>
      </c>
      <c r="D257" s="286" t="str">
        <f aca="false">IF(A257=0,"",INDEX(Club_names,MATCH(A257,women_short_codes,0)))</f>
        <v>Eastbourne &amp; Hailsham</v>
      </c>
      <c r="E257" s="303" t="n">
        <f aca="false">Results!E101</f>
        <v>0.000825231481481482</v>
      </c>
      <c r="F257" s="302" t="n">
        <v>5</v>
      </c>
      <c r="H257" s="271" t="str">
        <f aca="false">IF($A257="","",IF(LEFT($A257,1)=H$10,$F257,""))</f>
        <v/>
      </c>
      <c r="I257" s="271" t="str">
        <f aca="false">IF($A257="","",IF(LEFT($A257,1)=I$10,$F257,""))</f>
        <v/>
      </c>
      <c r="J257" s="271" t="str">
        <f aca="false">IF($A257="","",IF(LEFT($A257,1)=J$10,$F257,""))</f>
        <v/>
      </c>
      <c r="K257" s="271" t="n">
        <f aca="false">IF($A257="","",IF(LEFT($A257,1)=K$10,$F257,""))</f>
        <v>5</v>
      </c>
      <c r="L257" s="271" t="str">
        <f aca="false">IF($A257="","",IF(LEFT($A257,1)=L$10,$F257,""))</f>
        <v/>
      </c>
      <c r="M257" s="271" t="str">
        <f aca="false">IF($A257="","",IF(LEFT($A257,1)=M$10,$F257,""))</f>
        <v/>
      </c>
      <c r="N257" s="271" t="str">
        <f aca="false">IF($A257="","",IF(LEFT($A257,1)=N$10,$F257,""))</f>
        <v/>
      </c>
    </row>
    <row r="258" customFormat="false" ht="14.65" hidden="false" customHeight="true" outlineLevel="0" collapsed="false">
      <c r="A258" s="299" t="str">
        <f aca="false">Results!D102</f>
        <v>K</v>
      </c>
      <c r="B258" s="300" t="n">
        <v>3</v>
      </c>
      <c r="C258" s="286" t="str">
        <f aca="false">IF(A258=0,"",INDEX(Womens_team_declarations,MATCH(A$255,Events_women,0),MATCH(A258,women_short_codes,0)))</f>
        <v>Lucie Venables</v>
      </c>
      <c r="D258" s="286" t="str">
        <f aca="false">IF(A258=0,"",INDEX(Club_names,MATCH(A258,women_short_codes,0)))</f>
        <v>Haywards Heath &amp; Lewes</v>
      </c>
      <c r="E258" s="303" t="n">
        <f aca="false">Results!E102</f>
        <v>0.000840277777777778</v>
      </c>
      <c r="F258" s="302" t="n">
        <v>4</v>
      </c>
      <c r="H258" s="271" t="str">
        <f aca="false">IF($A258="","",IF(LEFT($A258,1)=H$10,$F258,""))</f>
        <v/>
      </c>
      <c r="I258" s="271" t="str">
        <f aca="false">IF($A258="","",IF(LEFT($A258,1)=I$10,$F258,""))</f>
        <v/>
      </c>
      <c r="J258" s="271" t="str">
        <f aca="false">IF($A258="","",IF(LEFT($A258,1)=J$10,$F258,""))</f>
        <v/>
      </c>
      <c r="K258" s="271" t="str">
        <f aca="false">IF($A258="","",IF(LEFT($A258,1)=K$10,$F258,""))</f>
        <v/>
      </c>
      <c r="L258" s="271" t="str">
        <f aca="false">IF($A258="","",IF(LEFT($A258,1)=L$10,$F258,""))</f>
        <v/>
      </c>
      <c r="M258" s="271" t="n">
        <f aca="false">IF($A258="","",IF(LEFT($A258,1)=M$10,$F258,""))</f>
        <v>4</v>
      </c>
      <c r="N258" s="271" t="str">
        <f aca="false">IF($A258="","",IF(LEFT($A258,1)=N$10,$F258,""))</f>
        <v/>
      </c>
    </row>
    <row r="259" customFormat="false" ht="14.65" hidden="false" customHeight="true" outlineLevel="0" collapsed="false">
      <c r="A259" s="299" t="str">
        <f aca="false">Results!D103</f>
        <v>T</v>
      </c>
      <c r="B259" s="300" t="n">
        <v>4</v>
      </c>
      <c r="C259" s="286" t="str">
        <f aca="false">IF(A259=0,"",INDEX(Womens_team_declarations,MATCH(A$255,Events_women,0),MATCH(A259,women_short_codes,0)))</f>
        <v>Jo Body</v>
      </c>
      <c r="D259" s="286" t="str">
        <f aca="false">IF(A259=0,"",INDEX(Club_names,MATCH(A259,women_short_codes,0)))</f>
        <v>Hastings AC</v>
      </c>
      <c r="E259" s="303" t="n">
        <f aca="false">Results!E103</f>
        <v>0.000850694444444444</v>
      </c>
      <c r="F259" s="302" t="n">
        <v>3</v>
      </c>
      <c r="H259" s="271" t="str">
        <f aca="false">IF($A259="","",IF(LEFT($A259,1)=H$10,$F259,""))</f>
        <v/>
      </c>
      <c r="I259" s="271" t="str">
        <f aca="false">IF($A259="","",IF(LEFT($A259,1)=I$10,$F259,""))</f>
        <v/>
      </c>
      <c r="J259" s="271" t="str">
        <f aca="false">IF($A259="","",IF(LEFT($A259,1)=J$10,$F259,""))</f>
        <v/>
      </c>
      <c r="K259" s="271" t="str">
        <f aca="false">IF($A259="","",IF(LEFT($A259,1)=K$10,$F259,""))</f>
        <v/>
      </c>
      <c r="L259" s="271" t="n">
        <f aca="false">IF($A259="","",IF(LEFT($A259,1)=L$10,$F259,""))</f>
        <v>3</v>
      </c>
      <c r="M259" s="271" t="str">
        <f aca="false">IF($A259="","",IF(LEFT($A259,1)=M$10,$F259,""))</f>
        <v/>
      </c>
      <c r="N259" s="271" t="str">
        <f aca="false">IF($A259="","",IF(LEFT($A259,1)=N$10,$F259,""))</f>
        <v/>
      </c>
    </row>
    <row r="260" customFormat="false" ht="14.65" hidden="false" customHeight="true" outlineLevel="0" collapsed="false">
      <c r="A260" s="299" t="str">
        <f aca="false">Results!D104</f>
        <v>L</v>
      </c>
      <c r="B260" s="300" t="n">
        <v>5</v>
      </c>
      <c r="C260" s="286" t="str">
        <f aca="false">IF(A260=0,"",INDEX(Womens_team_declarations,MATCH(A$255,Events_women,0),MATCH(A260,women_short_codes,0)))</f>
        <v>Isobel Muir</v>
      </c>
      <c r="D260" s="286" t="str">
        <f aca="false">IF(A260=0,"",INDEX(Club_names,MATCH(A260,women_short_codes,0)))</f>
        <v>Arena 80</v>
      </c>
      <c r="E260" s="303" t="n">
        <f aca="false">Results!E104</f>
        <v>0.000881944444444444</v>
      </c>
      <c r="F260" s="302" t="n">
        <v>2</v>
      </c>
      <c r="H260" s="271" t="n">
        <f aca="false">IF($A260="","",IF(LEFT($A260,1)=H$10,$F260,""))</f>
        <v>2</v>
      </c>
      <c r="I260" s="271" t="str">
        <f aca="false">IF($A260="","",IF(LEFT($A260,1)=I$10,$F260,""))</f>
        <v/>
      </c>
      <c r="J260" s="271" t="str">
        <f aca="false">IF($A260="","",IF(LEFT($A260,1)=J$10,$F260,""))</f>
        <v/>
      </c>
      <c r="K260" s="271" t="str">
        <f aca="false">IF($A260="","",IF(LEFT($A260,1)=K$10,$F260,""))</f>
        <v/>
      </c>
      <c r="L260" s="271" t="str">
        <f aca="false">IF($A260="","",IF(LEFT($A260,1)=L$10,$F260,""))</f>
        <v/>
      </c>
      <c r="M260" s="271" t="str">
        <f aca="false">IF($A260="","",IF(LEFT($A260,1)=M$10,$F260,""))</f>
        <v/>
      </c>
      <c r="N260" s="271" t="str">
        <f aca="false">IF($A260="","",IF(LEFT($A260,1)=N$10,$F260,""))</f>
        <v/>
      </c>
    </row>
    <row r="261" customFormat="false" ht="14.65" hidden="false" customHeight="true" outlineLevel="0" collapsed="false">
      <c r="A261" s="299" t="n">
        <f aca="false">Results!D105</f>
        <v>0</v>
      </c>
      <c r="B261" s="300" t="n">
        <v>6</v>
      </c>
      <c r="C261" s="286" t="str">
        <f aca="false">IF(A261=0,"",INDEX(Womens_team_declarations,MATCH(A$255,Events_women,0),MATCH(A261,women_short_codes,0)))</f>
        <v/>
      </c>
      <c r="D261" s="286" t="str">
        <f aca="false">IF(A261=0,"",INDEX(Club_names,MATCH(A261,women_short_codes,0)))</f>
        <v/>
      </c>
      <c r="E261" s="303" t="n">
        <f aca="false">Results!E105</f>
        <v>0</v>
      </c>
      <c r="F261" s="302" t="n">
        <v>1</v>
      </c>
      <c r="H261" s="271" t="str">
        <f aca="false">IF($A261="","",IF(LEFT($A261,1)=H$10,$F261,""))</f>
        <v/>
      </c>
      <c r="I261" s="271" t="str">
        <f aca="false">IF($A261="","",IF(LEFT($A261,1)=I$10,$F261,""))</f>
        <v/>
      </c>
      <c r="J261" s="271" t="str">
        <f aca="false">IF($A261="","",IF(LEFT($A261,1)=J$10,$F261,""))</f>
        <v/>
      </c>
      <c r="K261" s="271" t="str">
        <f aca="false">IF($A261="","",IF(LEFT($A261,1)=K$10,$F261,""))</f>
        <v/>
      </c>
      <c r="L261" s="271" t="str">
        <f aca="false">IF($A261="","",IF(LEFT($A261,1)=L$10,$F261,""))</f>
        <v/>
      </c>
      <c r="M261" s="271" t="str">
        <f aca="false">IF($A261="","",IF(LEFT($A261,1)=M$10,$F261,""))</f>
        <v/>
      </c>
      <c r="N261" s="271" t="str">
        <f aca="false">IF($A261="","",IF(LEFT($A261,1)=N$10,$F261,""))</f>
        <v/>
      </c>
    </row>
    <row r="262" customFormat="false" ht="14.65" hidden="false" customHeight="true" outlineLevel="0" collapsed="false">
      <c r="A262" s="263" t="str">
        <f aca="false">Results!I99</f>
        <v>400m</v>
      </c>
      <c r="C262" s="283" t="str">
        <f aca="false">CONCATENATE("Womens ",P262)</f>
        <v>Womens 400m B</v>
      </c>
      <c r="D262" s="290"/>
      <c r="P262" s="0" t="str">
        <f aca="false">CONCATENATE(A262," B")</f>
        <v>400m B</v>
      </c>
    </row>
    <row r="263" customFormat="false" ht="14.65" hidden="false" customHeight="true" outlineLevel="0" collapsed="false">
      <c r="A263" s="299" t="str">
        <f aca="false">Results!L100</f>
        <v>LL</v>
      </c>
      <c r="B263" s="300" t="n">
        <v>1</v>
      </c>
      <c r="C263" s="286" t="str">
        <f aca="false">IF(A263=0,"",INDEX(Womens_team_declarations,MATCH(A$262,Events_women,0),MATCH(A263,women_short_codes,0)))</f>
        <v>Katie Wright</v>
      </c>
      <c r="D263" s="286" t="str">
        <f aca="false">IF(A263=0,"",INDEX(Club_names,MATCH(A263,women_short_codes,0)))</f>
        <v>Arena 80</v>
      </c>
      <c r="E263" s="303" t="n">
        <f aca="false">Results!M100</f>
        <v>0.000840277777777778</v>
      </c>
      <c r="F263" s="302" t="n">
        <v>6</v>
      </c>
      <c r="H263" s="271" t="n">
        <f aca="false">IF($A263="","",IF(LEFT($A263,1)=H$10,$F263,""))</f>
        <v>6</v>
      </c>
      <c r="I263" s="271" t="str">
        <f aca="false">IF($A263="","",IF(LEFT($A263,1)=I$10,$F263,""))</f>
        <v/>
      </c>
      <c r="J263" s="271" t="str">
        <f aca="false">IF($A263="","",IF(LEFT($A263,1)=J$10,$F263,""))</f>
        <v/>
      </c>
      <c r="K263" s="271" t="str">
        <f aca="false">IF($A263="","",IF(LEFT($A263,1)=K$10,$F263,""))</f>
        <v/>
      </c>
      <c r="L263" s="271" t="str">
        <f aca="false">IF($A263="","",IF(LEFT($A263,1)=L$10,$F263,""))</f>
        <v/>
      </c>
      <c r="M263" s="271" t="str">
        <f aca="false">IF($A263="","",IF(LEFT($A263,1)=M$10,$F263,""))</f>
        <v/>
      </c>
      <c r="N263" s="271" t="str">
        <f aca="false">IF($A263="","",IF(LEFT($A263,1)=N$10,$F263,""))</f>
        <v/>
      </c>
    </row>
    <row r="264" customFormat="false" ht="14.65" hidden="false" customHeight="true" outlineLevel="0" collapsed="false">
      <c r="A264" s="299" t="str">
        <f aca="false">Results!L101</f>
        <v>KK</v>
      </c>
      <c r="B264" s="300" t="n">
        <v>2</v>
      </c>
      <c r="C264" s="286" t="str">
        <f aca="false">IF(A264=0,"",INDEX(Womens_team_declarations,MATCH(A$262,Events_women,0),MATCH(A264,women_short_codes,0)))</f>
        <v>Becky Trotman</v>
      </c>
      <c r="D264" s="286" t="str">
        <f aca="false">IF(A264=0,"",INDEX(Club_names,MATCH(A264,women_short_codes,0)))</f>
        <v>Haywards Heath &amp; Lewes</v>
      </c>
      <c r="E264" s="303" t="n">
        <f aca="false">Results!M101</f>
        <v>0.00087962962962963</v>
      </c>
      <c r="F264" s="302" t="n">
        <v>5</v>
      </c>
      <c r="H264" s="271" t="str">
        <f aca="false">IF($A264="","",IF(LEFT($A264,1)=H$10,$F264,""))</f>
        <v/>
      </c>
      <c r="I264" s="271" t="str">
        <f aca="false">IF($A264="","",IF(LEFT($A264,1)=I$10,$F264,""))</f>
        <v/>
      </c>
      <c r="J264" s="271" t="str">
        <f aca="false">IF($A264="","",IF(LEFT($A264,1)=J$10,$F264,""))</f>
        <v/>
      </c>
      <c r="K264" s="271" t="str">
        <f aca="false">IF($A264="","",IF(LEFT($A264,1)=K$10,$F264,""))</f>
        <v/>
      </c>
      <c r="L264" s="271" t="str">
        <f aca="false">IF($A264="","",IF(LEFT($A264,1)=L$10,$F264,""))</f>
        <v/>
      </c>
      <c r="M264" s="271" t="n">
        <f aca="false">IF($A264="","",IF(LEFT($A264,1)=M$10,$F264,""))</f>
        <v>5</v>
      </c>
      <c r="N264" s="271" t="str">
        <f aca="false">IF($A264="","",IF(LEFT($A264,1)=N$10,$F264,""))</f>
        <v/>
      </c>
    </row>
    <row r="265" customFormat="false" ht="14.65" hidden="false" customHeight="true" outlineLevel="0" collapsed="false">
      <c r="A265" s="299" t="str">
        <f aca="false">Results!L102</f>
        <v>DD</v>
      </c>
      <c r="B265" s="300" t="n">
        <v>3</v>
      </c>
      <c r="C265" s="286" t="str">
        <f aca="false">IF(A265=0,"",INDEX(Womens_team_declarations,MATCH(A$262,Events_women,0),MATCH(A265,women_short_codes,0)))</f>
        <v>Sam Neame</v>
      </c>
      <c r="D265" s="286" t="str">
        <f aca="false">IF(A265=0,"",INDEX(Club_names,MATCH(A265,women_short_codes,0)))</f>
        <v>Eastbourne &amp; Hailsham</v>
      </c>
      <c r="E265" s="303" t="n">
        <f aca="false">Results!M102</f>
        <v>0.000989583333333333</v>
      </c>
      <c r="F265" s="302" t="n">
        <v>4</v>
      </c>
      <c r="H265" s="271" t="str">
        <f aca="false">IF($A265="","",IF(LEFT($A265,1)=H$10,$F265,""))</f>
        <v/>
      </c>
      <c r="I265" s="271" t="str">
        <f aca="false">IF($A265="","",IF(LEFT($A265,1)=I$10,$F265,""))</f>
        <v/>
      </c>
      <c r="J265" s="271" t="str">
        <f aca="false">IF($A265="","",IF(LEFT($A265,1)=J$10,$F265,""))</f>
        <v/>
      </c>
      <c r="K265" s="271" t="n">
        <f aca="false">IF($A265="","",IF(LEFT($A265,1)=K$10,$F265,""))</f>
        <v>4</v>
      </c>
      <c r="L265" s="271" t="str">
        <f aca="false">IF($A265="","",IF(LEFT($A265,1)=L$10,$F265,""))</f>
        <v/>
      </c>
      <c r="M265" s="271" t="str">
        <f aca="false">IF($A265="","",IF(LEFT($A265,1)=M$10,$F265,""))</f>
        <v/>
      </c>
      <c r="N265" s="271" t="str">
        <f aca="false">IF($A265="","",IF(LEFT($A265,1)=N$10,$F265,""))</f>
        <v/>
      </c>
    </row>
    <row r="266" customFormat="false" ht="14.65" hidden="false" customHeight="true" outlineLevel="0" collapsed="false">
      <c r="A266" s="299" t="str">
        <f aca="false">Results!L103</f>
        <v>TT</v>
      </c>
      <c r="B266" s="300" t="n">
        <v>4</v>
      </c>
      <c r="C266" s="286" t="str">
        <f aca="false">IF(A266=0,"",INDEX(Womens_team_declarations,MATCH(A$262,Events_women,0),MATCH(A266,women_short_codes,0)))</f>
        <v>Louise Barnham</v>
      </c>
      <c r="D266" s="286" t="str">
        <f aca="false">IF(A266=0,"",INDEX(Club_names,MATCH(A266,women_short_codes,0)))</f>
        <v>Hastings AC</v>
      </c>
      <c r="E266" s="303" t="n">
        <f aca="false">Results!M103</f>
        <v>0.00117824074074074</v>
      </c>
      <c r="F266" s="302" t="n">
        <v>3</v>
      </c>
      <c r="H266" s="271" t="str">
        <f aca="false">IF($A266="","",IF(LEFT($A266,1)=H$10,$F266,""))</f>
        <v/>
      </c>
      <c r="I266" s="271" t="str">
        <f aca="false">IF($A266="","",IF(LEFT($A266,1)=I$10,$F266,""))</f>
        <v/>
      </c>
      <c r="J266" s="271" t="str">
        <f aca="false">IF($A266="","",IF(LEFT($A266,1)=J$10,$F266,""))</f>
        <v/>
      </c>
      <c r="K266" s="271" t="str">
        <f aca="false">IF($A266="","",IF(LEFT($A266,1)=K$10,$F266,""))</f>
        <v/>
      </c>
      <c r="L266" s="271" t="n">
        <f aca="false">IF($A266="","",IF(LEFT($A266,1)=L$10,$F266,""))</f>
        <v>3</v>
      </c>
      <c r="M266" s="271" t="str">
        <f aca="false">IF($A266="","",IF(LEFT($A266,1)=M$10,$F266,""))</f>
        <v/>
      </c>
      <c r="N266" s="271" t="str">
        <f aca="false">IF($A266="","",IF(LEFT($A266,1)=N$10,$F266,""))</f>
        <v/>
      </c>
    </row>
    <row r="267" customFormat="false" ht="14.65" hidden="false" customHeight="true" outlineLevel="0" collapsed="false">
      <c r="A267" s="299" t="str">
        <f aca="false">Results!L104</f>
        <v>CC</v>
      </c>
      <c r="B267" s="300" t="n">
        <v>5</v>
      </c>
      <c r="C267" s="286" t="str">
        <f aca="false">IF(A267=0,"",INDEX(Womens_team_declarations,MATCH(A$262,Events_women,0),MATCH(A267,women_short_codes,0)))</f>
        <v>Julia Downes</v>
      </c>
      <c r="D267" s="286" t="str">
        <f aca="false">IF(A267=0,"",INDEX(Club_names,MATCH(A267,women_short_codes,0)))</f>
        <v>Brighton &amp; Hove AC</v>
      </c>
      <c r="E267" s="303" t="n">
        <f aca="false">Results!M104</f>
        <v>0.00120138888888889</v>
      </c>
      <c r="F267" s="302" t="n">
        <v>2</v>
      </c>
      <c r="H267" s="271" t="str">
        <f aca="false">IF($A267="","",IF(LEFT($A267,1)=H$10,$F267,""))</f>
        <v/>
      </c>
      <c r="I267" s="271" t="n">
        <f aca="false">IF($A267="","",IF(LEFT($A267,1)=I$10,$F267,""))</f>
        <v>2</v>
      </c>
      <c r="J267" s="271" t="str">
        <f aca="false">IF($A267="","",IF(LEFT($A267,1)=J$10,$F267,""))</f>
        <v/>
      </c>
      <c r="K267" s="271" t="str">
        <f aca="false">IF($A267="","",IF(LEFT($A267,1)=K$10,$F267,""))</f>
        <v/>
      </c>
      <c r="L267" s="271" t="str">
        <f aca="false">IF($A267="","",IF(LEFT($A267,1)=L$10,$F267,""))</f>
        <v/>
      </c>
      <c r="M267" s="271" t="str">
        <f aca="false">IF($A267="","",IF(LEFT($A267,1)=M$10,$F267,""))</f>
        <v/>
      </c>
      <c r="N267" s="271" t="str">
        <f aca="false">IF($A267="","",IF(LEFT($A267,1)=N$10,$F267,""))</f>
        <v/>
      </c>
    </row>
    <row r="268" customFormat="false" ht="14.65" hidden="false" customHeight="true" outlineLevel="0" collapsed="false">
      <c r="A268" s="299" t="n">
        <f aca="false">Results!L105</f>
        <v>0</v>
      </c>
      <c r="B268" s="300" t="n">
        <v>6</v>
      </c>
      <c r="C268" s="286" t="str">
        <f aca="false">IF(A268=0,"",INDEX(Womens_team_declarations,MATCH(A$262,Events_women,0),MATCH(A268,women_short_codes,0)))</f>
        <v/>
      </c>
      <c r="D268" s="286" t="str">
        <f aca="false">IF(A268=0,"",INDEX(Club_names,MATCH(A268,women_short_codes,0)))</f>
        <v/>
      </c>
      <c r="E268" s="303" t="n">
        <f aca="false">Results!M105</f>
        <v>0</v>
      </c>
      <c r="F268" s="302" t="n">
        <v>1</v>
      </c>
      <c r="H268" s="271" t="str">
        <f aca="false">IF($A268="","",IF(LEFT($A268,1)=H$10,$F268,""))</f>
        <v/>
      </c>
      <c r="I268" s="271" t="str">
        <f aca="false">IF($A268="","",IF(LEFT($A268,1)=I$10,$F268,""))</f>
        <v/>
      </c>
      <c r="J268" s="271" t="str">
        <f aca="false">IF($A268="","",IF(LEFT($A268,1)=J$10,$F268,""))</f>
        <v/>
      </c>
      <c r="K268" s="271" t="str">
        <f aca="false">IF($A268="","",IF(LEFT($A268,1)=K$10,$F268,""))</f>
        <v/>
      </c>
      <c r="L268" s="271" t="str">
        <f aca="false">IF($A268="","",IF(LEFT($A268,1)=L$10,$F268,""))</f>
        <v/>
      </c>
      <c r="M268" s="271" t="str">
        <f aca="false">IF($A268="","",IF(LEFT($A268,1)=M$10,$F268,""))</f>
        <v/>
      </c>
      <c r="N268" s="271" t="str">
        <f aca="false">IF($A268="","",IF(LEFT($A268,1)=N$10,$F268,""))</f>
        <v/>
      </c>
    </row>
    <row r="269" customFormat="false" ht="14.65" hidden="false" customHeight="true" outlineLevel="0" collapsed="false">
      <c r="A269" s="263" t="str">
        <f aca="false">Results!P99</f>
        <v>400m</v>
      </c>
      <c r="C269" s="283" t="str">
        <f aca="false">CONCATENATE("Womens ",P269)</f>
        <v>Womens 400m 50+</v>
      </c>
      <c r="D269" s="290"/>
      <c r="P269" s="0" t="str">
        <f aca="false">CONCATENATE(A269," 50+")</f>
        <v>400m 50+</v>
      </c>
    </row>
    <row r="270" customFormat="false" ht="14.65" hidden="false" customHeight="true" outlineLevel="0" collapsed="false">
      <c r="A270" s="299" t="n">
        <f aca="false">Results!S100</f>
        <v>26</v>
      </c>
      <c r="B270" s="300" t="n">
        <v>1</v>
      </c>
      <c r="C270" s="286" t="str">
        <f aca="false">IF(A270=0,"",INDEX(Womens_team_declarations,MATCH(A$269,Events_women,0),MATCH(A270,women_short_codes,0)))</f>
        <v>Mary Sanderson</v>
      </c>
      <c r="D270" s="286" t="str">
        <f aca="false">IF(A270=0,"",INDEX(Club_names,MATCH(A270,women_short_codes,0)))</f>
        <v>Hastings AC</v>
      </c>
      <c r="E270" s="303" t="n">
        <f aca="false">Results!T100</f>
        <v>0.000893518518518519</v>
      </c>
      <c r="F270" s="302" t="n">
        <v>6</v>
      </c>
      <c r="H270" s="271" t="str">
        <f aca="false">IF($A270="","",IF($A270=H$13,$F270,""))</f>
        <v/>
      </c>
      <c r="I270" s="271" t="str">
        <f aca="false">IF($A270="","",IF($A270=I$13,$F270,""))</f>
        <v/>
      </c>
      <c r="J270" s="271" t="str">
        <f aca="false">IF($A270="","",IF($A270=J$13,$F270,""))</f>
        <v/>
      </c>
      <c r="K270" s="271" t="str">
        <f aca="false">IF($A270="","",IF($A270=K$13,$F270,""))</f>
        <v/>
      </c>
      <c r="L270" s="271" t="n">
        <f aca="false">IF($A270="","",IF($A270=L$13,$F270,""))</f>
        <v>6</v>
      </c>
      <c r="M270" s="271" t="str">
        <f aca="false">IF($A270="","",IF($A270=M$13,$F270,""))</f>
        <v/>
      </c>
      <c r="N270" s="271" t="str">
        <f aca="false">IF($A270="","",IF($A270=N$13,$F270,""))</f>
        <v/>
      </c>
    </row>
    <row r="271" customFormat="false" ht="14.65" hidden="false" customHeight="true" outlineLevel="0" collapsed="false">
      <c r="A271" s="299" t="n">
        <f aca="false">Results!S101</f>
        <v>27</v>
      </c>
      <c r="B271" s="300" t="n">
        <v>2</v>
      </c>
      <c r="C271" s="286" t="str">
        <f aca="false">IF(A271=0,"",INDEX(Womens_team_declarations,MATCH(A$269,Events_women,0),MATCH(A271,women_short_codes,0)))</f>
        <v>Jac Barnes</v>
      </c>
      <c r="D271" s="286" t="str">
        <f aca="false">IF(A271=0,"",INDEX(Club_names,MATCH(A271,women_short_codes,0)))</f>
        <v>Haywards Heath &amp; Lewes</v>
      </c>
      <c r="E271" s="303" t="n">
        <f aca="false">Results!T101</f>
        <v>0.000967592592592592</v>
      </c>
      <c r="F271" s="302" t="n">
        <v>5</v>
      </c>
      <c r="H271" s="271" t="str">
        <f aca="false">IF($A271="","",IF($A271=H$13,$F271,""))</f>
        <v/>
      </c>
      <c r="I271" s="271" t="str">
        <f aca="false">IF($A271="","",IF($A271=I$13,$F271,""))</f>
        <v/>
      </c>
      <c r="J271" s="271" t="str">
        <f aca="false">IF($A271="","",IF($A271=J$13,$F271,""))</f>
        <v/>
      </c>
      <c r="K271" s="271" t="str">
        <f aca="false">IF($A271="","",IF($A271=K$13,$F271,""))</f>
        <v/>
      </c>
      <c r="L271" s="271" t="str">
        <f aca="false">IF($A271="","",IF($A271=L$13,$F271,""))</f>
        <v/>
      </c>
      <c r="M271" s="271" t="n">
        <f aca="false">IF($A271="","",IF($A271=M$13,$F271,""))</f>
        <v>5</v>
      </c>
      <c r="N271" s="271" t="str">
        <f aca="false">IF($A271="","",IF($A271=N$13,$F271,""))</f>
        <v/>
      </c>
    </row>
    <row r="272" customFormat="false" ht="14.65" hidden="false" customHeight="true" outlineLevel="0" collapsed="false">
      <c r="A272" s="299" t="n">
        <f aca="false">Results!S102</f>
        <v>21</v>
      </c>
      <c r="B272" s="300" t="n">
        <v>3</v>
      </c>
      <c r="C272" s="286" t="str">
        <f aca="false">IF(A272=0,"",INDEX(Womens_team_declarations,MATCH(A$269,Events_women,0),MATCH(A272,women_short_codes,0)))</f>
        <v>Undeclared</v>
      </c>
      <c r="D272" s="286" t="str">
        <f aca="false">IF(A272=0,"",INDEX(Club_names,MATCH(A272,women_short_codes,0)))</f>
        <v>Brighton &amp; Hove AC</v>
      </c>
      <c r="E272" s="303" t="n">
        <f aca="false">Results!T102</f>
        <v>0.00112152777777778</v>
      </c>
      <c r="F272" s="302" t="n">
        <v>4</v>
      </c>
      <c r="H272" s="271" t="str">
        <f aca="false">IF($A272="","",IF($A272=H$13,$F272,""))</f>
        <v/>
      </c>
      <c r="I272" s="271" t="n">
        <f aca="false">IF($A272="","",IF($A272=I$13,$F272,""))</f>
        <v>4</v>
      </c>
      <c r="J272" s="271" t="str">
        <f aca="false">IF($A272="","",IF($A272=J$13,$F272,""))</f>
        <v/>
      </c>
      <c r="K272" s="271" t="str">
        <f aca="false">IF($A272="","",IF($A272=K$13,$F272,""))</f>
        <v/>
      </c>
      <c r="L272" s="271" t="str">
        <f aca="false">IF($A272="","",IF($A272=L$13,$F272,""))</f>
        <v/>
      </c>
      <c r="M272" s="271" t="str">
        <f aca="false">IF($A272="","",IF($A272=M$13,$F272,""))</f>
        <v/>
      </c>
      <c r="N272" s="271" t="str">
        <f aca="false">IF($A272="","",IF($A272=N$13,$F272,""))</f>
        <v/>
      </c>
    </row>
    <row r="273" customFormat="false" ht="14.65" hidden="false" customHeight="true" outlineLevel="0" collapsed="false">
      <c r="A273" s="299" t="n">
        <f aca="false">Results!S103</f>
        <v>24</v>
      </c>
      <c r="B273" s="300" t="n">
        <v>4</v>
      </c>
      <c r="C273" s="286" t="str">
        <f aca="false">IF(A273=0,"",INDEX(Womens_team_declarations,MATCH(A$269,Events_women,0),MATCH(A273,women_short_codes,0)))</f>
        <v>Julie Chicken</v>
      </c>
      <c r="D273" s="286" t="str">
        <f aca="false">IF(A273=0,"",INDEX(Club_names,MATCH(A273,women_short_codes,0)))</f>
        <v>Eastbourne &amp; Hailsham</v>
      </c>
      <c r="E273" s="303" t="n">
        <f aca="false">Results!T103</f>
        <v>0.00115740740740741</v>
      </c>
      <c r="F273" s="302" t="n">
        <v>3</v>
      </c>
      <c r="H273" s="271" t="str">
        <f aca="false">IF($A273="","",IF($A273=H$13,$F273,""))</f>
        <v/>
      </c>
      <c r="I273" s="271" t="str">
        <f aca="false">IF($A273="","",IF($A273=I$13,$F273,""))</f>
        <v/>
      </c>
      <c r="J273" s="271" t="str">
        <f aca="false">IF($A273="","",IF($A273=J$13,$F273,""))</f>
        <v/>
      </c>
      <c r="K273" s="271" t="n">
        <f aca="false">IF($A273="","",IF($A273=K$13,$F273,""))</f>
        <v>3</v>
      </c>
      <c r="L273" s="271" t="str">
        <f aca="false">IF($A273="","",IF($A273=L$13,$F273,""))</f>
        <v/>
      </c>
      <c r="M273" s="271" t="str">
        <f aca="false">IF($A273="","",IF($A273=M$13,$F273,""))</f>
        <v/>
      </c>
      <c r="N273" s="271" t="str">
        <f aca="false">IF($A273="","",IF($A273=N$13,$F273,""))</f>
        <v/>
      </c>
    </row>
    <row r="274" customFormat="false" ht="14.65" hidden="false" customHeight="true" outlineLevel="0" collapsed="false">
      <c r="A274" s="299" t="n">
        <f aca="false">Results!S104</f>
        <v>0</v>
      </c>
      <c r="B274" s="300" t="n">
        <v>5</v>
      </c>
      <c r="C274" s="286" t="str">
        <f aca="false">IF(A274=0,"",INDEX(Womens_team_declarations,MATCH(A$269,Events_women,0),MATCH(A274,women_short_codes,0)))</f>
        <v/>
      </c>
      <c r="D274" s="286" t="str">
        <f aca="false">IF(A274=0,"",INDEX(Club_names,MATCH(A274,women_short_codes,0)))</f>
        <v/>
      </c>
      <c r="E274" s="303" t="n">
        <f aca="false">Results!T104</f>
        <v>0</v>
      </c>
      <c r="F274" s="302" t="n">
        <v>2</v>
      </c>
      <c r="H274" s="271" t="str">
        <f aca="false">IF($A274="","",IF($A274=H$13,$F274,""))</f>
        <v/>
      </c>
      <c r="I274" s="271" t="str">
        <f aca="false">IF($A274="","",IF($A274=I$13,$F274,""))</f>
        <v/>
      </c>
      <c r="J274" s="271" t="str">
        <f aca="false">IF($A274="","",IF($A274=J$13,$F274,""))</f>
        <v/>
      </c>
      <c r="K274" s="271" t="str">
        <f aca="false">IF($A274="","",IF($A274=K$13,$F274,""))</f>
        <v/>
      </c>
      <c r="L274" s="271" t="str">
        <f aca="false">IF($A274="","",IF($A274=L$13,$F274,""))</f>
        <v/>
      </c>
      <c r="M274" s="271" t="str">
        <f aca="false">IF($A274="","",IF($A274=M$13,$F274,""))</f>
        <v/>
      </c>
      <c r="N274" s="271" t="str">
        <f aca="false">IF($A274="","",IF($A274=N$13,$F274,""))</f>
        <v/>
      </c>
    </row>
    <row r="275" customFormat="false" ht="14.65" hidden="false" customHeight="true" outlineLevel="0" collapsed="false">
      <c r="A275" s="299" t="n">
        <f aca="false">Results!S105</f>
        <v>0</v>
      </c>
      <c r="B275" s="300" t="n">
        <v>6</v>
      </c>
      <c r="C275" s="286" t="str">
        <f aca="false">IF(A275=0,"",INDEX(Womens_team_declarations,MATCH(A$269,Events_women,0),MATCH(A275,women_short_codes,0)))</f>
        <v/>
      </c>
      <c r="D275" s="286" t="str">
        <f aca="false">IF(A275=0,"",INDEX(Club_names,MATCH(A275,women_short_codes,0)))</f>
        <v/>
      </c>
      <c r="E275" s="303" t="n">
        <f aca="false">Results!T105</f>
        <v>0</v>
      </c>
      <c r="F275" s="302" t="n">
        <v>1</v>
      </c>
      <c r="H275" s="271" t="str">
        <f aca="false">IF($A275="","",IF($A275=H$13,$F275,""))</f>
        <v/>
      </c>
      <c r="I275" s="271" t="str">
        <f aca="false">IF($A275="","",IF($A275=I$13,$F275,""))</f>
        <v/>
      </c>
      <c r="J275" s="271" t="str">
        <f aca="false">IF($A275="","",IF($A275=J$13,$F275,""))</f>
        <v/>
      </c>
      <c r="K275" s="271" t="str">
        <f aca="false">IF($A275="","",IF($A275=K$13,$F275,""))</f>
        <v/>
      </c>
      <c r="L275" s="271" t="str">
        <f aca="false">IF($A275="","",IF($A275=L$13,$F275,""))</f>
        <v/>
      </c>
      <c r="M275" s="271" t="str">
        <f aca="false">IF($A275="","",IF($A275=M$13,$F275,""))</f>
        <v/>
      </c>
      <c r="N275" s="271" t="str">
        <f aca="false">IF($A275="","",IF($A275=N$13,$F275,""))</f>
        <v/>
      </c>
    </row>
    <row r="276" customFormat="false" ht="14.65" hidden="false" customHeight="true" outlineLevel="0" collapsed="false">
      <c r="A276" s="263" t="str">
        <f aca="false">Results!A92</f>
        <v>100m</v>
      </c>
      <c r="C276" s="283" t="str">
        <f aca="false">CONCATENATE("Womens ",P276)</f>
        <v>Womens 100m A</v>
      </c>
      <c r="D276" s="290"/>
      <c r="E276" s="263" t="n">
        <f aca="false">Results!E206</f>
        <v>0</v>
      </c>
      <c r="P276" s="0" t="str">
        <f aca="false">CONCATENATE(A276," A")</f>
        <v>100m A</v>
      </c>
    </row>
    <row r="277" customFormat="false" ht="14.65" hidden="false" customHeight="true" outlineLevel="0" collapsed="false">
      <c r="A277" s="299" t="str">
        <f aca="false">Results!D93</f>
        <v>D</v>
      </c>
      <c r="B277" s="300" t="n">
        <v>1</v>
      </c>
      <c r="C277" s="286" t="str">
        <f aca="false">IF(A277=0,"",INDEX(Womens_team_declarations,MATCH(A$276,Events_women,0),MATCH(A277,women_short_codes,0)))</f>
        <v>Cara Maker</v>
      </c>
      <c r="D277" s="286" t="str">
        <f aca="false">IF(A277=0,"",INDEX(Club_names,MATCH(A277,women_short_codes,0)))</f>
        <v>Eastbourne &amp; Hailsham</v>
      </c>
      <c r="E277" s="301" t="str">
        <f aca="false">Results!E93</f>
        <v>0:13.8</v>
      </c>
      <c r="F277" s="302" t="n">
        <v>6</v>
      </c>
      <c r="H277" s="271" t="str">
        <f aca="false">IF($A277="","",IF(LEFT($A277,1)=H$10,$F277,""))</f>
        <v/>
      </c>
      <c r="I277" s="271" t="str">
        <f aca="false">IF($A277="","",IF(LEFT($A277,1)=I$10,$F277,""))</f>
        <v/>
      </c>
      <c r="J277" s="271" t="str">
        <f aca="false">IF($A277="","",IF(LEFT($A277,1)=J$10,$F277,""))</f>
        <v/>
      </c>
      <c r="K277" s="271" t="n">
        <f aca="false">IF($A277="","",IF(LEFT($A277,1)=K$10,$F277,""))</f>
        <v>6</v>
      </c>
      <c r="L277" s="271" t="str">
        <f aca="false">IF($A277="","",IF(LEFT($A277,1)=L$10,$F277,""))</f>
        <v/>
      </c>
      <c r="M277" s="271" t="str">
        <f aca="false">IF($A277="","",IF(LEFT($A277,1)=M$10,$F277,""))</f>
        <v/>
      </c>
      <c r="N277" s="271" t="str">
        <f aca="false">IF($A277="","",IF(LEFT($A277,1)=N$10,$F277,""))</f>
        <v/>
      </c>
    </row>
    <row r="278" customFormat="false" ht="14.65" hidden="false" customHeight="true" outlineLevel="0" collapsed="false">
      <c r="A278" s="299" t="str">
        <f aca="false">Results!D94</f>
        <v>C</v>
      </c>
      <c r="B278" s="300" t="n">
        <v>2</v>
      </c>
      <c r="C278" s="286" t="str">
        <f aca="false">IF(A278=0,"",INDEX(Womens_team_declarations,MATCH(A$276,Events_women,0),MATCH(A278,women_short_codes,0)))</f>
        <v>Jo Wilding</v>
      </c>
      <c r="D278" s="286" t="str">
        <f aca="false">IF(A278=0,"",INDEX(Club_names,MATCH(A278,women_short_codes,0)))</f>
        <v>Brighton &amp; Hove AC</v>
      </c>
      <c r="E278" s="301" t="str">
        <f aca="false">Results!E94</f>
        <v>0:14.5</v>
      </c>
      <c r="F278" s="302" t="n">
        <v>5</v>
      </c>
      <c r="H278" s="271" t="str">
        <f aca="false">IF($A278="","",IF(LEFT($A278,1)=H$10,$F278,""))</f>
        <v/>
      </c>
      <c r="I278" s="271" t="n">
        <f aca="false">IF($A278="","",IF(LEFT($A278,1)=I$10,$F278,""))</f>
        <v>5</v>
      </c>
      <c r="J278" s="271" t="str">
        <f aca="false">IF($A278="","",IF(LEFT($A278,1)=J$10,$F278,""))</f>
        <v/>
      </c>
      <c r="K278" s="271" t="str">
        <f aca="false">IF($A278="","",IF(LEFT($A278,1)=K$10,$F278,""))</f>
        <v/>
      </c>
      <c r="L278" s="271" t="str">
        <f aca="false">IF($A278="","",IF(LEFT($A278,1)=L$10,$F278,""))</f>
        <v/>
      </c>
      <c r="M278" s="271" t="str">
        <f aca="false">IF($A278="","",IF(LEFT($A278,1)=M$10,$F278,""))</f>
        <v/>
      </c>
      <c r="N278" s="271" t="str">
        <f aca="false">IF($A278="","",IF(LEFT($A278,1)=N$10,$F278,""))</f>
        <v/>
      </c>
    </row>
    <row r="279" customFormat="false" ht="14.65" hidden="false" customHeight="true" outlineLevel="0" collapsed="false">
      <c r="A279" s="299" t="str">
        <f aca="false">Results!D95</f>
        <v>K</v>
      </c>
      <c r="B279" s="300" t="n">
        <v>3</v>
      </c>
      <c r="C279" s="286" t="str">
        <f aca="false">IF(A279=0,"",INDEX(Womens_team_declarations,MATCH(A$276,Events_women,0),MATCH(A279,women_short_codes,0)))</f>
        <v>Lucie Venables</v>
      </c>
      <c r="D279" s="286" t="str">
        <f aca="false">IF(A279=0,"",INDEX(Club_names,MATCH(A279,women_short_codes,0)))</f>
        <v>Haywards Heath &amp; Lewes</v>
      </c>
      <c r="E279" s="301" t="str">
        <f aca="false">Results!E95</f>
        <v>0:15.0</v>
      </c>
      <c r="F279" s="302" t="n">
        <v>4</v>
      </c>
      <c r="H279" s="271" t="str">
        <f aca="false">IF($A279="","",IF(LEFT($A279,1)=H$10,$F279,""))</f>
        <v/>
      </c>
      <c r="I279" s="271" t="str">
        <f aca="false">IF($A279="","",IF(LEFT($A279,1)=I$10,$F279,""))</f>
        <v/>
      </c>
      <c r="J279" s="271" t="str">
        <f aca="false">IF($A279="","",IF(LEFT($A279,1)=J$10,$F279,""))</f>
        <v/>
      </c>
      <c r="K279" s="271" t="str">
        <f aca="false">IF($A279="","",IF(LEFT($A279,1)=K$10,$F279,""))</f>
        <v/>
      </c>
      <c r="L279" s="271" t="str">
        <f aca="false">IF($A279="","",IF(LEFT($A279,1)=L$10,$F279,""))</f>
        <v/>
      </c>
      <c r="M279" s="271" t="n">
        <f aca="false">IF($A279="","",IF(LEFT($A279,1)=M$10,$F279,""))</f>
        <v>4</v>
      </c>
      <c r="N279" s="271" t="str">
        <f aca="false">IF($A279="","",IF(LEFT($A279,1)=N$10,$F279,""))</f>
        <v/>
      </c>
    </row>
    <row r="280" customFormat="false" ht="14.65" hidden="false" customHeight="true" outlineLevel="0" collapsed="false">
      <c r="A280" s="299" t="str">
        <f aca="false">Results!D96</f>
        <v>T</v>
      </c>
      <c r="B280" s="300" t="n">
        <v>4</v>
      </c>
      <c r="C280" s="286" t="str">
        <f aca="false">IF(A280=0,"",INDEX(Womens_team_declarations,MATCH(A$276,Events_women,0),MATCH(A280,women_short_codes,0)))</f>
        <v>Jo Body</v>
      </c>
      <c r="D280" s="286" t="str">
        <f aca="false">IF(A280=0,"",INDEX(Club_names,MATCH(A280,women_short_codes,0)))</f>
        <v>Hastings AC</v>
      </c>
      <c r="E280" s="301" t="str">
        <f aca="false">Results!E96</f>
        <v>0:15.4</v>
      </c>
      <c r="F280" s="302" t="n">
        <v>3</v>
      </c>
      <c r="H280" s="271" t="str">
        <f aca="false">IF($A280="","",IF(LEFT($A280,1)=H$10,$F280,""))</f>
        <v/>
      </c>
      <c r="I280" s="271" t="str">
        <f aca="false">IF($A280="","",IF(LEFT($A280,1)=I$10,$F280,""))</f>
        <v/>
      </c>
      <c r="J280" s="271" t="str">
        <f aca="false">IF($A280="","",IF(LEFT($A280,1)=J$10,$F280,""))</f>
        <v/>
      </c>
      <c r="K280" s="271" t="str">
        <f aca="false">IF($A280="","",IF(LEFT($A280,1)=K$10,$F280,""))</f>
        <v/>
      </c>
      <c r="L280" s="271" t="n">
        <f aca="false">IF($A280="","",IF(LEFT($A280,1)=L$10,$F280,""))</f>
        <v>3</v>
      </c>
      <c r="M280" s="271" t="str">
        <f aca="false">IF($A280="","",IF(LEFT($A280,1)=M$10,$F280,""))</f>
        <v/>
      </c>
      <c r="N280" s="271" t="str">
        <f aca="false">IF($A280="","",IF(LEFT($A280,1)=N$10,$F280,""))</f>
        <v/>
      </c>
    </row>
    <row r="281" customFormat="false" ht="14.65" hidden="false" customHeight="true" outlineLevel="0" collapsed="false">
      <c r="A281" s="299" t="n">
        <f aca="false">Results!D97</f>
        <v>0</v>
      </c>
      <c r="B281" s="300" t="n">
        <v>5</v>
      </c>
      <c r="C281" s="286" t="str">
        <f aca="false">IF(A281=0,"",INDEX(Womens_team_declarations,MATCH(A$276,Events_women,0),MATCH(A281,women_short_codes,0)))</f>
        <v/>
      </c>
      <c r="D281" s="286" t="str">
        <f aca="false">IF(A281=0,"",INDEX(Club_names,MATCH(A281,women_short_codes,0)))</f>
        <v/>
      </c>
      <c r="E281" s="301" t="n">
        <f aca="false">Results!E97</f>
        <v>0</v>
      </c>
      <c r="F281" s="302" t="n">
        <v>2</v>
      </c>
      <c r="H281" s="271" t="str">
        <f aca="false">IF($A281="","",IF(LEFT($A281,1)=H$10,$F281,""))</f>
        <v/>
      </c>
      <c r="I281" s="271" t="str">
        <f aca="false">IF($A281="","",IF(LEFT($A281,1)=I$10,$F281,""))</f>
        <v/>
      </c>
      <c r="J281" s="271" t="str">
        <f aca="false">IF($A281="","",IF(LEFT($A281,1)=J$10,$F281,""))</f>
        <v/>
      </c>
      <c r="K281" s="271" t="str">
        <f aca="false">IF($A281="","",IF(LEFT($A281,1)=K$10,$F281,""))</f>
        <v/>
      </c>
      <c r="L281" s="271" t="str">
        <f aca="false">IF($A281="","",IF(LEFT($A281,1)=L$10,$F281,""))</f>
        <v/>
      </c>
      <c r="M281" s="271" t="str">
        <f aca="false">IF($A281="","",IF(LEFT($A281,1)=M$10,$F281,""))</f>
        <v/>
      </c>
      <c r="N281" s="271" t="str">
        <f aca="false">IF($A281="","",IF(LEFT($A281,1)=N$10,$F281,""))</f>
        <v/>
      </c>
    </row>
    <row r="282" customFormat="false" ht="14.65" hidden="false" customHeight="true" outlineLevel="0" collapsed="false">
      <c r="A282" s="299" t="n">
        <f aca="false">Results!D98</f>
        <v>0</v>
      </c>
      <c r="B282" s="300" t="n">
        <v>6</v>
      </c>
      <c r="C282" s="286" t="str">
        <f aca="false">IF(A282=0,"",INDEX(Womens_team_declarations,MATCH(A$276,Events_women,0),MATCH(A282,women_short_codes,0)))</f>
        <v/>
      </c>
      <c r="D282" s="286" t="str">
        <f aca="false">IF(A282=0,"",INDEX(Club_names,MATCH(A282,women_short_codes,0)))</f>
        <v/>
      </c>
      <c r="E282" s="301" t="n">
        <f aca="false">Results!E98</f>
        <v>0</v>
      </c>
      <c r="F282" s="302" t="n">
        <v>1</v>
      </c>
      <c r="H282" s="271" t="str">
        <f aca="false">IF($A282="","",IF(LEFT($A282,1)=H$10,$F282,""))</f>
        <v/>
      </c>
      <c r="I282" s="271" t="str">
        <f aca="false">IF($A282="","",IF(LEFT($A282,1)=I$10,$F282,""))</f>
        <v/>
      </c>
      <c r="J282" s="271" t="str">
        <f aca="false">IF($A282="","",IF(LEFT($A282,1)=J$10,$F282,""))</f>
        <v/>
      </c>
      <c r="K282" s="271" t="str">
        <f aca="false">IF($A282="","",IF(LEFT($A282,1)=K$10,$F282,""))</f>
        <v/>
      </c>
      <c r="L282" s="271" t="str">
        <f aca="false">IF($A282="","",IF(LEFT($A282,1)=L$10,$F282,""))</f>
        <v/>
      </c>
      <c r="M282" s="271" t="str">
        <f aca="false">IF($A282="","",IF(LEFT($A282,1)=M$10,$F282,""))</f>
        <v/>
      </c>
      <c r="N282" s="271" t="str">
        <f aca="false">IF($A282="","",IF(LEFT($A282,1)=N$10,$F282,""))</f>
        <v/>
      </c>
    </row>
    <row r="283" customFormat="false" ht="14.65" hidden="false" customHeight="true" outlineLevel="0" collapsed="false">
      <c r="A283" s="263" t="str">
        <f aca="false">Results!I92</f>
        <v>100m</v>
      </c>
      <c r="C283" s="283" t="str">
        <f aca="false">CONCATENATE("Womens ",P283)</f>
        <v>Womens 100m B</v>
      </c>
      <c r="D283" s="290"/>
      <c r="E283" s="263" t="n">
        <f aca="false">Results!E217</f>
        <v>0</v>
      </c>
      <c r="P283" s="0" t="str">
        <f aca="false">CONCATENATE(A283," B")</f>
        <v>100m B</v>
      </c>
    </row>
    <row r="284" customFormat="false" ht="14.65" hidden="false" customHeight="true" outlineLevel="0" collapsed="false">
      <c r="A284" s="299" t="str">
        <f aca="false">Results!L93</f>
        <v>DD</v>
      </c>
      <c r="B284" s="300" t="n">
        <v>1</v>
      </c>
      <c r="C284" s="286" t="str">
        <f aca="false">IF(A284=0,"",INDEX(Womens_team_declarations,MATCH(A$283,Events_women,0),MATCH(A284,women_short_codes,0)))</f>
        <v>Felicity Webster</v>
      </c>
      <c r="D284" s="286" t="str">
        <f aca="false">IF(A284=0,"",INDEX(Club_names,MATCH(A284,women_short_codes,0)))</f>
        <v>Eastbourne &amp; Hailsham</v>
      </c>
      <c r="E284" s="301" t="str">
        <f aca="false">Results!M93</f>
        <v>0:16.0</v>
      </c>
      <c r="F284" s="302" t="n">
        <v>6</v>
      </c>
      <c r="H284" s="271" t="str">
        <f aca="false">IF($A284="","",IF(LEFT($A284,1)=H$10,$F284,""))</f>
        <v/>
      </c>
      <c r="I284" s="271" t="str">
        <f aca="false">IF($A284="","",IF(LEFT($A284,1)=I$10,$F284,""))</f>
        <v/>
      </c>
      <c r="J284" s="271" t="str">
        <f aca="false">IF($A284="","",IF(LEFT($A284,1)=J$10,$F284,""))</f>
        <v/>
      </c>
      <c r="K284" s="271" t="n">
        <f aca="false">IF($A284="","",IF(LEFT($A284,1)=K$10,$F284,""))</f>
        <v>6</v>
      </c>
      <c r="L284" s="271" t="str">
        <f aca="false">IF($A284="","",IF(LEFT($A284,1)=L$10,$F284,""))</f>
        <v/>
      </c>
      <c r="M284" s="271" t="str">
        <f aca="false">IF($A284="","",IF(LEFT($A284,1)=M$10,$F284,""))</f>
        <v/>
      </c>
      <c r="N284" s="271" t="str">
        <f aca="false">IF($A284="","",IF(LEFT($A284,1)=N$10,$F284,""))</f>
        <v/>
      </c>
    </row>
    <row r="285" customFormat="false" ht="14.65" hidden="false" customHeight="true" outlineLevel="0" collapsed="false">
      <c r="A285" s="299" t="str">
        <f aca="false">Results!L94</f>
        <v>CC</v>
      </c>
      <c r="B285" s="300" t="n">
        <v>2</v>
      </c>
      <c r="C285" s="286" t="str">
        <f aca="false">IF(A285=0,"",INDEX(Womens_team_declarations,MATCH(A$283,Events_women,0),MATCH(A285,women_short_codes,0)))</f>
        <v>Tracey Brockbank</v>
      </c>
      <c r="D285" s="286" t="str">
        <f aca="false">IF(A285=0,"",INDEX(Club_names,MATCH(A285,women_short_codes,0)))</f>
        <v>Brighton &amp; Hove AC</v>
      </c>
      <c r="E285" s="301" t="str">
        <f aca="false">Results!M94</f>
        <v>0:16.6</v>
      </c>
      <c r="F285" s="302" t="n">
        <v>5</v>
      </c>
      <c r="H285" s="271" t="str">
        <f aca="false">IF($A285="","",IF(LEFT($A285,1)=H$10,$F285,""))</f>
        <v/>
      </c>
      <c r="I285" s="271" t="n">
        <f aca="false">IF($A285="","",IF(LEFT($A285,1)=I$10,$F285,""))</f>
        <v>5</v>
      </c>
      <c r="J285" s="271" t="str">
        <f aca="false">IF($A285="","",IF(LEFT($A285,1)=J$10,$F285,""))</f>
        <v/>
      </c>
      <c r="K285" s="271" t="str">
        <f aca="false">IF($A285="","",IF(LEFT($A285,1)=K$10,$F285,""))</f>
        <v/>
      </c>
      <c r="L285" s="271" t="str">
        <f aca="false">IF($A285="","",IF(LEFT($A285,1)=L$10,$F285,""))</f>
        <v/>
      </c>
      <c r="M285" s="271" t="str">
        <f aca="false">IF($A285="","",IF(LEFT($A285,1)=M$10,$F285,""))</f>
        <v/>
      </c>
      <c r="N285" s="271" t="str">
        <f aca="false">IF($A285="","",IF(LEFT($A285,1)=N$10,$F285,""))</f>
        <v/>
      </c>
    </row>
    <row r="286" customFormat="false" ht="14.65" hidden="false" customHeight="true" outlineLevel="0" collapsed="false">
      <c r="A286" s="299" t="str">
        <f aca="false">Results!L95</f>
        <v>TT</v>
      </c>
      <c r="B286" s="300" t="n">
        <v>3</v>
      </c>
      <c r="C286" s="286" t="str">
        <f aca="false">IF(A286=0,"",INDEX(Womens_team_declarations,MATCH(A$283,Events_women,0),MATCH(A286,women_short_codes,0)))</f>
        <v>Julie Lovelle</v>
      </c>
      <c r="D286" s="286" t="str">
        <f aca="false">IF(A286=0,"",INDEX(Club_names,MATCH(A286,women_short_codes,0)))</f>
        <v>Hastings AC</v>
      </c>
      <c r="E286" s="301" t="str">
        <f aca="false">Results!M95</f>
        <v>0:17.0</v>
      </c>
      <c r="F286" s="302" t="n">
        <v>4</v>
      </c>
      <c r="H286" s="271" t="str">
        <f aca="false">IF($A286="","",IF(LEFT($A286,1)=H$10,$F286,""))</f>
        <v/>
      </c>
      <c r="I286" s="271" t="str">
        <f aca="false">IF($A286="","",IF(LEFT($A286,1)=I$10,$F286,""))</f>
        <v/>
      </c>
      <c r="J286" s="271" t="str">
        <f aca="false">IF($A286="","",IF(LEFT($A286,1)=J$10,$F286,""))</f>
        <v/>
      </c>
      <c r="K286" s="271" t="str">
        <f aca="false">IF($A286="","",IF(LEFT($A286,1)=K$10,$F286,""))</f>
        <v/>
      </c>
      <c r="L286" s="271" t="n">
        <f aca="false">IF($A286="","",IF(LEFT($A286,1)=L$10,$F286,""))</f>
        <v>4</v>
      </c>
      <c r="M286" s="271" t="str">
        <f aca="false">IF($A286="","",IF(LEFT($A286,1)=M$10,$F286,""))</f>
        <v/>
      </c>
      <c r="N286" s="271" t="str">
        <f aca="false">IF($A286="","",IF(LEFT($A286,1)=N$10,$F286,""))</f>
        <v/>
      </c>
    </row>
    <row r="287" customFormat="false" ht="14.65" hidden="false" customHeight="true" outlineLevel="0" collapsed="false">
      <c r="A287" s="299" t="str">
        <f aca="false">Results!L96</f>
        <v>KK</v>
      </c>
      <c r="B287" s="300" t="n">
        <v>4</v>
      </c>
      <c r="C287" s="286" t="str">
        <f aca="false">IF(A287=0,"",INDEX(Womens_team_declarations,MATCH(A$283,Events_women,0),MATCH(A287,women_short_codes,0)))</f>
        <v>Abi Redd</v>
      </c>
      <c r="D287" s="286" t="str">
        <f aca="false">IF(A287=0,"",INDEX(Club_names,MATCH(A287,women_short_codes,0)))</f>
        <v>Haywards Heath &amp; Lewes</v>
      </c>
      <c r="E287" s="301" t="str">
        <f aca="false">Results!M96</f>
        <v>0:17.0</v>
      </c>
      <c r="F287" s="302" t="n">
        <v>3</v>
      </c>
      <c r="H287" s="271" t="str">
        <f aca="false">IF($A287="","",IF(LEFT($A287,1)=H$10,$F287,""))</f>
        <v/>
      </c>
      <c r="I287" s="271" t="str">
        <f aca="false">IF($A287="","",IF(LEFT($A287,1)=I$10,$F287,""))</f>
        <v/>
      </c>
      <c r="J287" s="271" t="str">
        <f aca="false">IF($A287="","",IF(LEFT($A287,1)=J$10,$F287,""))</f>
        <v/>
      </c>
      <c r="K287" s="271" t="str">
        <f aca="false">IF($A287="","",IF(LEFT($A287,1)=K$10,$F287,""))</f>
        <v/>
      </c>
      <c r="L287" s="271" t="str">
        <f aca="false">IF($A287="","",IF(LEFT($A287,1)=L$10,$F287,""))</f>
        <v/>
      </c>
      <c r="M287" s="271" t="n">
        <f aca="false">IF($A287="","",IF(LEFT($A287,1)=M$10,$F287,""))</f>
        <v>3</v>
      </c>
      <c r="N287" s="271" t="str">
        <f aca="false">IF($A287="","",IF(LEFT($A287,1)=N$10,$F287,""))</f>
        <v/>
      </c>
    </row>
    <row r="288" customFormat="false" ht="14.65" hidden="false" customHeight="true" outlineLevel="0" collapsed="false">
      <c r="A288" s="299" t="n">
        <f aca="false">Results!L97</f>
        <v>0</v>
      </c>
      <c r="B288" s="300" t="n">
        <v>5</v>
      </c>
      <c r="C288" s="286" t="str">
        <f aca="false">IF(A288=0,"",INDEX(Womens_team_declarations,MATCH(A$283,Events_women,0),MATCH(A288,women_short_codes,0)))</f>
        <v/>
      </c>
      <c r="D288" s="286" t="str">
        <f aca="false">IF(A288=0,"",INDEX(Club_names,MATCH(A288,women_short_codes,0)))</f>
        <v/>
      </c>
      <c r="E288" s="301" t="n">
        <f aca="false">Results!M97</f>
        <v>0</v>
      </c>
      <c r="F288" s="302" t="n">
        <v>2</v>
      </c>
      <c r="H288" s="271" t="str">
        <f aca="false">IF($A288="","",IF(LEFT($A288,1)=H$10,$F288,""))</f>
        <v/>
      </c>
      <c r="I288" s="271" t="str">
        <f aca="false">IF($A288="","",IF(LEFT($A288,1)=I$10,$F288,""))</f>
        <v/>
      </c>
      <c r="J288" s="271" t="str">
        <f aca="false">IF($A288="","",IF(LEFT($A288,1)=J$10,$F288,""))</f>
        <v/>
      </c>
      <c r="K288" s="271" t="str">
        <f aca="false">IF($A288="","",IF(LEFT($A288,1)=K$10,$F288,""))</f>
        <v/>
      </c>
      <c r="L288" s="271" t="str">
        <f aca="false">IF($A288="","",IF(LEFT($A288,1)=L$10,$F288,""))</f>
        <v/>
      </c>
      <c r="M288" s="271" t="str">
        <f aca="false">IF($A288="","",IF(LEFT($A288,1)=M$10,$F288,""))</f>
        <v/>
      </c>
      <c r="N288" s="271" t="str">
        <f aca="false">IF($A288="","",IF(LEFT($A288,1)=N$10,$F288,""))</f>
        <v/>
      </c>
    </row>
    <row r="289" customFormat="false" ht="14.65" hidden="false" customHeight="true" outlineLevel="0" collapsed="false">
      <c r="A289" s="299" t="n">
        <f aca="false">Results!L98</f>
        <v>0</v>
      </c>
      <c r="B289" s="300" t="n">
        <v>6</v>
      </c>
      <c r="C289" s="286" t="str">
        <f aca="false">IF(A289=0,"",INDEX(Womens_team_declarations,MATCH(A$283,Events_women,0),MATCH(A289,women_short_codes,0)))</f>
        <v/>
      </c>
      <c r="D289" s="286" t="str">
        <f aca="false">IF(A289=0,"",INDEX(Club_names,MATCH(A289,women_short_codes,0)))</f>
        <v/>
      </c>
      <c r="E289" s="301" t="n">
        <f aca="false">Results!M98</f>
        <v>0</v>
      </c>
      <c r="F289" s="302" t="n">
        <v>1</v>
      </c>
      <c r="H289" s="271" t="str">
        <f aca="false">IF($A289="","",IF(LEFT($A289,1)=H$10,$F289,""))</f>
        <v/>
      </c>
      <c r="I289" s="271" t="str">
        <f aca="false">IF($A289="","",IF(LEFT($A289,1)=I$10,$F289,""))</f>
        <v/>
      </c>
      <c r="J289" s="271" t="str">
        <f aca="false">IF($A289="","",IF(LEFT($A289,1)=J$10,$F289,""))</f>
        <v/>
      </c>
      <c r="K289" s="271" t="str">
        <f aca="false">IF($A289="","",IF(LEFT($A289,1)=K$10,$F289,""))</f>
        <v/>
      </c>
      <c r="L289" s="271" t="str">
        <f aca="false">IF($A289="","",IF(LEFT($A289,1)=L$10,$F289,""))</f>
        <v/>
      </c>
      <c r="M289" s="271" t="str">
        <f aca="false">IF($A289="","",IF(LEFT($A289,1)=M$10,$F289,""))</f>
        <v/>
      </c>
      <c r="N289" s="271" t="str">
        <f aca="false">IF($A289="","",IF(LEFT($A289,1)=N$10,$F289,""))</f>
        <v/>
      </c>
    </row>
    <row r="290" customFormat="false" ht="14.65" hidden="false" customHeight="true" outlineLevel="0" collapsed="false">
      <c r="A290" s="263" t="str">
        <f aca="false">Results!P92</f>
        <v>100m</v>
      </c>
      <c r="C290" s="283" t="str">
        <f aca="false">CONCATENATE("Womens ",P290)</f>
        <v>Womens 100m 50+</v>
      </c>
      <c r="D290" s="290"/>
      <c r="E290" s="263" t="n">
        <f aca="false">Results!E228</f>
        <v>0</v>
      </c>
      <c r="P290" s="0" t="str">
        <f aca="false">CONCATENATE(A290," 50+")</f>
        <v>100m 50+</v>
      </c>
    </row>
    <row r="291" customFormat="false" ht="14.65" hidden="false" customHeight="true" outlineLevel="0" collapsed="false">
      <c r="A291" s="299" t="n">
        <f aca="false">Results!S93</f>
        <v>21</v>
      </c>
      <c r="B291" s="300" t="n">
        <v>1</v>
      </c>
      <c r="C291" s="286" t="str">
        <f aca="false">IF(A291=0,"",INDEX(Womens_team_declarations,MATCH(A$290,Events_women,0),MATCH(A291,women_short_codes,0)))</f>
        <v>Melanie Anning</v>
      </c>
      <c r="D291" s="286" t="str">
        <f aca="false">IF(A291=0,"",INDEX(Club_names,MATCH(A291,women_short_codes,0)))</f>
        <v>Brighton &amp; Hove AC</v>
      </c>
      <c r="E291" s="301" t="str">
        <f aca="false">Results!T93</f>
        <v>0:15.4</v>
      </c>
      <c r="F291" s="302" t="n">
        <v>6</v>
      </c>
      <c r="H291" s="271" t="str">
        <f aca="false">IF($A291="","",IF($A291=H$13,$F291,""))</f>
        <v/>
      </c>
      <c r="I291" s="271" t="n">
        <f aca="false">IF($A291="","",IF($A291=I$13,$F291,""))</f>
        <v>6</v>
      </c>
      <c r="J291" s="271" t="str">
        <f aca="false">IF($A291="","",IF($A291=J$13,$F291,""))</f>
        <v/>
      </c>
      <c r="K291" s="271" t="str">
        <f aca="false">IF($A291="","",IF($A291=K$13,$F291,""))</f>
        <v/>
      </c>
      <c r="L291" s="271" t="str">
        <f aca="false">IF($A291="","",IF($A291=L$13,$F291,""))</f>
        <v/>
      </c>
      <c r="M291" s="271" t="str">
        <f aca="false">IF($A291="","",IF($A291=M$13,$F291,""))</f>
        <v/>
      </c>
      <c r="N291" s="271" t="str">
        <f aca="false">IF($A291="","",IF($A291=N$13,$F291,""))</f>
        <v/>
      </c>
    </row>
    <row r="292" customFormat="false" ht="14.65" hidden="false" customHeight="true" outlineLevel="0" collapsed="false">
      <c r="A292" s="299" t="n">
        <f aca="false">Results!S94</f>
        <v>27</v>
      </c>
      <c r="B292" s="300" t="n">
        <v>2</v>
      </c>
      <c r="C292" s="286" t="str">
        <f aca="false">IF(A292=0,"",INDEX(Womens_team_declarations,MATCH(A$290,Events_women,0),MATCH(A292,women_short_codes,0)))</f>
        <v>Jo Buckley</v>
      </c>
      <c r="D292" s="286" t="str">
        <f aca="false">IF(A292=0,"",INDEX(Club_names,MATCH(A292,women_short_codes,0)))</f>
        <v>Haywards Heath &amp; Lewes</v>
      </c>
      <c r="E292" s="301" t="str">
        <f aca="false">Results!T94</f>
        <v>0:16.2</v>
      </c>
      <c r="F292" s="302" t="n">
        <v>5</v>
      </c>
      <c r="H292" s="271" t="str">
        <f aca="false">IF($A292="","",IF($A292=H$13,$F292,""))</f>
        <v/>
      </c>
      <c r="I292" s="271" t="str">
        <f aca="false">IF($A292="","",IF($A292=I$13,$F292,""))</f>
        <v/>
      </c>
      <c r="J292" s="271" t="str">
        <f aca="false">IF($A292="","",IF($A292=J$13,$F292,""))</f>
        <v/>
      </c>
      <c r="K292" s="271" t="str">
        <f aca="false">IF($A292="","",IF($A292=K$13,$F292,""))</f>
        <v/>
      </c>
      <c r="L292" s="271" t="str">
        <f aca="false">IF($A292="","",IF($A292=L$13,$F292,""))</f>
        <v/>
      </c>
      <c r="M292" s="271" t="n">
        <f aca="false">IF($A292="","",IF($A292=M$13,$F292,""))</f>
        <v>5</v>
      </c>
      <c r="N292" s="271" t="str">
        <f aca="false">IF($A292="","",IF($A292=N$13,$F292,""))</f>
        <v/>
      </c>
    </row>
    <row r="293" customFormat="false" ht="14.65" hidden="false" customHeight="true" outlineLevel="0" collapsed="false">
      <c r="A293" s="299" t="n">
        <f aca="false">Results!S95</f>
        <v>20</v>
      </c>
      <c r="B293" s="300" t="n">
        <v>3</v>
      </c>
      <c r="C293" s="286" t="str">
        <f aca="false">IF(A293=0,"",INDEX(Womens_team_declarations,MATCH(A$290,Events_women,0),MATCH(A293,women_short_codes,0)))</f>
        <v>Yvonne Patrick</v>
      </c>
      <c r="D293" s="286" t="str">
        <f aca="false">IF(A293=0,"",INDEX(Club_names,MATCH(A293,women_short_codes,0)))</f>
        <v>Arena 80</v>
      </c>
      <c r="E293" s="301" t="str">
        <f aca="false">Results!T95</f>
        <v>0:16.6</v>
      </c>
      <c r="F293" s="302" t="n">
        <v>4</v>
      </c>
      <c r="H293" s="271" t="n">
        <f aca="false">IF($A293="","",IF($A293=H$13,$F293,""))</f>
        <v>4</v>
      </c>
      <c r="I293" s="271" t="str">
        <f aca="false">IF($A293="","",IF($A293=I$13,$F293,""))</f>
        <v/>
      </c>
      <c r="J293" s="271" t="str">
        <f aca="false">IF($A293="","",IF($A293=J$13,$F293,""))</f>
        <v/>
      </c>
      <c r="K293" s="271" t="str">
        <f aca="false">IF($A293="","",IF($A293=K$13,$F293,""))</f>
        <v/>
      </c>
      <c r="L293" s="271" t="str">
        <f aca="false">IF($A293="","",IF($A293=L$13,$F293,""))</f>
        <v/>
      </c>
      <c r="M293" s="271" t="str">
        <f aca="false">IF($A293="","",IF($A293=M$13,$F293,""))</f>
        <v/>
      </c>
      <c r="N293" s="271" t="str">
        <f aca="false">IF($A293="","",IF($A293=N$13,$F293,""))</f>
        <v/>
      </c>
    </row>
    <row r="294" customFormat="false" ht="14.65" hidden="false" customHeight="true" outlineLevel="0" collapsed="false">
      <c r="A294" s="299" t="n">
        <f aca="false">Results!S96</f>
        <v>24</v>
      </c>
      <c r="B294" s="300" t="n">
        <v>4</v>
      </c>
      <c r="C294" s="286" t="str">
        <f aca="false">IF(A294=0,"",INDEX(Womens_team_declarations,MATCH(A$290,Events_women,0),MATCH(A294,women_short_codes,0)))</f>
        <v>Sue Keen</v>
      </c>
      <c r="D294" s="286" t="str">
        <f aca="false">IF(A294=0,"",INDEX(Club_names,MATCH(A294,women_short_codes,0)))</f>
        <v>Eastbourne &amp; Hailsham</v>
      </c>
      <c r="E294" s="301" t="str">
        <f aca="false">Results!T96</f>
        <v>0:18.7</v>
      </c>
      <c r="F294" s="302" t="n">
        <v>3</v>
      </c>
      <c r="H294" s="271" t="str">
        <f aca="false">IF($A294="","",IF($A294=H$13,$F294,""))</f>
        <v/>
      </c>
      <c r="I294" s="271" t="str">
        <f aca="false">IF($A294="","",IF($A294=I$13,$F294,""))</f>
        <v/>
      </c>
      <c r="J294" s="271" t="str">
        <f aca="false">IF($A294="","",IF($A294=J$13,$F294,""))</f>
        <v/>
      </c>
      <c r="K294" s="271" t="n">
        <f aca="false">IF($A294="","",IF($A294=K$13,$F294,""))</f>
        <v>3</v>
      </c>
      <c r="L294" s="271" t="str">
        <f aca="false">IF($A294="","",IF($A294=L$13,$F294,""))</f>
        <v/>
      </c>
      <c r="M294" s="271" t="str">
        <f aca="false">IF($A294="","",IF($A294=M$13,$F294,""))</f>
        <v/>
      </c>
      <c r="N294" s="271" t="str">
        <f aca="false">IF($A294="","",IF($A294=N$13,$F294,""))</f>
        <v/>
      </c>
    </row>
    <row r="295" customFormat="false" ht="14.65" hidden="false" customHeight="true" outlineLevel="0" collapsed="false">
      <c r="A295" s="299" t="n">
        <f aca="false">Results!S97</f>
        <v>0</v>
      </c>
      <c r="B295" s="300" t="n">
        <v>5</v>
      </c>
      <c r="C295" s="286" t="str">
        <f aca="false">IF(A295=0,"",INDEX(Womens_team_declarations,MATCH(A$290,Events_women,0),MATCH(A295,women_short_codes,0)))</f>
        <v/>
      </c>
      <c r="D295" s="286" t="str">
        <f aca="false">IF(A295=0,"",INDEX(Club_names,MATCH(A295,women_short_codes,0)))</f>
        <v/>
      </c>
      <c r="E295" s="301" t="n">
        <f aca="false">Results!T97</f>
        <v>0</v>
      </c>
      <c r="F295" s="302" t="n">
        <v>2</v>
      </c>
      <c r="H295" s="271" t="str">
        <f aca="false">IF($A295="","",IF($A295=H$13,$F295,""))</f>
        <v/>
      </c>
      <c r="I295" s="271" t="str">
        <f aca="false">IF($A295="","",IF($A295=I$13,$F295,""))</f>
        <v/>
      </c>
      <c r="J295" s="271" t="str">
        <f aca="false">IF($A295="","",IF($A295=J$13,$F295,""))</f>
        <v/>
      </c>
      <c r="K295" s="271" t="str">
        <f aca="false">IF($A295="","",IF($A295=K$13,$F295,""))</f>
        <v/>
      </c>
      <c r="L295" s="271" t="str">
        <f aca="false">IF($A295="","",IF($A295=L$13,$F295,""))</f>
        <v/>
      </c>
      <c r="M295" s="271" t="str">
        <f aca="false">IF($A295="","",IF($A295=M$13,$F295,""))</f>
        <v/>
      </c>
      <c r="N295" s="271" t="str">
        <f aca="false">IF($A295="","",IF($A295=N$13,$F295,""))</f>
        <v/>
      </c>
    </row>
    <row r="296" customFormat="false" ht="14.65" hidden="false" customHeight="true" outlineLevel="0" collapsed="false">
      <c r="A296" s="299" t="n">
        <f aca="false">Results!S98</f>
        <v>0</v>
      </c>
      <c r="B296" s="300" t="n">
        <v>6</v>
      </c>
      <c r="C296" s="286" t="str">
        <f aca="false">IF(A296=0,"",INDEX(Womens_team_declarations,MATCH(A$290,Events_women,0),MATCH(A296,women_short_codes,0)))</f>
        <v/>
      </c>
      <c r="D296" s="286" t="str">
        <f aca="false">IF(A296=0,"",INDEX(Club_names,MATCH(A296,women_short_codes,0)))</f>
        <v/>
      </c>
      <c r="E296" s="301" t="n">
        <f aca="false">Results!T98</f>
        <v>0</v>
      </c>
      <c r="F296" s="302" t="n">
        <v>1</v>
      </c>
      <c r="H296" s="271" t="str">
        <f aca="false">IF($A296="","",IF($A296=H$13,$F296,""))</f>
        <v/>
      </c>
      <c r="I296" s="271" t="str">
        <f aca="false">IF($A296="","",IF($A296=I$13,$F296,""))</f>
        <v/>
      </c>
      <c r="J296" s="271" t="str">
        <f aca="false">IF($A296="","",IF($A296=J$13,$F296,""))</f>
        <v/>
      </c>
      <c r="K296" s="271" t="str">
        <f aca="false">IF($A296="","",IF($A296=K$13,$F296,""))</f>
        <v/>
      </c>
      <c r="L296" s="271" t="str">
        <f aca="false">IF($A296="","",IF($A296=L$13,$F296,""))</f>
        <v/>
      </c>
      <c r="M296" s="271" t="str">
        <f aca="false">IF($A296="","",IF($A296=M$13,$F296,""))</f>
        <v/>
      </c>
      <c r="N296" s="271" t="str">
        <f aca="false">IF($A296="","",IF($A296=N$13,$F296,""))</f>
        <v/>
      </c>
    </row>
    <row r="297" customFormat="false" ht="14.65" hidden="false" customHeight="true" outlineLevel="0" collapsed="false">
      <c r="A297" s="263" t="n">
        <f aca="false">Results!A85</f>
        <v>0</v>
      </c>
      <c r="C297" s="283" t="str">
        <f aca="false">CONCATENATE("Womens ",P297)</f>
        <v>Womens 0 A</v>
      </c>
      <c r="D297" s="290"/>
      <c r="E297" s="263" t="n">
        <f aca="false">Results!E239</f>
        <v>0</v>
      </c>
      <c r="P297" s="0" t="str">
        <f aca="false">CONCATENATE(A297," A")</f>
        <v>0 A</v>
      </c>
    </row>
    <row r="298" customFormat="false" ht="14.65" hidden="false" customHeight="true" outlineLevel="0" collapsed="false">
      <c r="A298" s="299" t="n">
        <f aca="false">Results!D86</f>
        <v>0</v>
      </c>
      <c r="B298" s="300" t="n">
        <v>1</v>
      </c>
      <c r="C298" s="286" t="str">
        <f aca="false">IF(A298=0,"",INDEX(Womens_team_declarations,MATCH(A$297,Events_women,0),MATCH(A298,women_short_codes,0)))</f>
        <v/>
      </c>
      <c r="D298" s="286" t="str">
        <f aca="false">IF(A298=0,"",INDEX(Club_names,MATCH(A298,women_short_codes,0)))</f>
        <v/>
      </c>
      <c r="E298" s="301" t="n">
        <f aca="false">Results!E86</f>
        <v>0</v>
      </c>
      <c r="F298" s="302" t="n">
        <v>6</v>
      </c>
      <c r="H298" s="271" t="str">
        <f aca="false">IF($A298="","",IF(LEFT($A298,1)=H$10,$F298,""))</f>
        <v/>
      </c>
      <c r="I298" s="271" t="str">
        <f aca="false">IF($A298="","",IF(LEFT($A298,1)=I$10,$F298,""))</f>
        <v/>
      </c>
      <c r="J298" s="271" t="str">
        <f aca="false">IF($A298="","",IF(LEFT($A298,1)=J$10,$F298,""))</f>
        <v/>
      </c>
      <c r="K298" s="271" t="str">
        <f aca="false">IF($A298="","",IF(LEFT($A298,1)=K$10,$F298,""))</f>
        <v/>
      </c>
      <c r="L298" s="271" t="str">
        <f aca="false">IF($A298="","",IF(LEFT($A298,1)=L$10,$F298,""))</f>
        <v/>
      </c>
      <c r="M298" s="271" t="str">
        <f aca="false">IF($A298="","",IF(LEFT($A298,1)=M$10,$F298,""))</f>
        <v/>
      </c>
      <c r="N298" s="271" t="str">
        <f aca="false">IF($A298="","",IF(LEFT($A298,1)=N$10,$F298,""))</f>
        <v/>
      </c>
    </row>
    <row r="299" customFormat="false" ht="14.65" hidden="false" customHeight="true" outlineLevel="0" collapsed="false">
      <c r="A299" s="299" t="n">
        <f aca="false">Results!D87</f>
        <v>0</v>
      </c>
      <c r="B299" s="300" t="n">
        <v>2</v>
      </c>
      <c r="C299" s="286" t="str">
        <f aca="false">IF(A299=0,"",INDEX(Womens_team_declarations,MATCH(A$297,Events_women,0),MATCH(A299,women_short_codes,0)))</f>
        <v/>
      </c>
      <c r="D299" s="286" t="str">
        <f aca="false">IF(A299=0,"",INDEX(Club_names,MATCH(A299,women_short_codes,0)))</f>
        <v/>
      </c>
      <c r="E299" s="301" t="n">
        <f aca="false">Results!E87</f>
        <v>0</v>
      </c>
      <c r="F299" s="302" t="n">
        <v>5</v>
      </c>
      <c r="H299" s="271" t="str">
        <f aca="false">IF($A299="","",IF(LEFT($A299,1)=H$10,$F299,""))</f>
        <v/>
      </c>
      <c r="I299" s="271" t="str">
        <f aca="false">IF($A299="","",IF(LEFT($A299,1)=I$10,$F299,""))</f>
        <v/>
      </c>
      <c r="J299" s="271" t="str">
        <f aca="false">IF($A299="","",IF(LEFT($A299,1)=J$10,$F299,""))</f>
        <v/>
      </c>
      <c r="K299" s="271" t="str">
        <f aca="false">IF($A299="","",IF(LEFT($A299,1)=K$10,$F299,""))</f>
        <v/>
      </c>
      <c r="L299" s="271" t="str">
        <f aca="false">IF($A299="","",IF(LEFT($A299,1)=L$10,$F299,""))</f>
        <v/>
      </c>
      <c r="M299" s="271" t="str">
        <f aca="false">IF($A299="","",IF(LEFT($A299,1)=M$10,$F299,""))</f>
        <v/>
      </c>
      <c r="N299" s="271" t="str">
        <f aca="false">IF($A299="","",IF(LEFT($A299,1)=N$10,$F299,""))</f>
        <v/>
      </c>
    </row>
    <row r="300" customFormat="false" ht="14.65" hidden="false" customHeight="true" outlineLevel="0" collapsed="false">
      <c r="A300" s="299" t="n">
        <f aca="false">Results!D88</f>
        <v>0</v>
      </c>
      <c r="B300" s="300" t="n">
        <v>3</v>
      </c>
      <c r="C300" s="286" t="str">
        <f aca="false">IF(A300=0,"",INDEX(Womens_team_declarations,MATCH(A$297,Events_women,0),MATCH(A300,women_short_codes,0)))</f>
        <v/>
      </c>
      <c r="D300" s="286" t="str">
        <f aca="false">IF(A300=0,"",INDEX(Club_names,MATCH(A300,women_short_codes,0)))</f>
        <v/>
      </c>
      <c r="E300" s="301" t="n">
        <f aca="false">Results!E88</f>
        <v>0</v>
      </c>
      <c r="F300" s="302" t="n">
        <v>4</v>
      </c>
      <c r="H300" s="271" t="str">
        <f aca="false">IF($A300="","",IF(LEFT($A300,1)=H$10,$F300,""))</f>
        <v/>
      </c>
      <c r="I300" s="271" t="str">
        <f aca="false">IF($A300="","",IF(LEFT($A300,1)=I$10,$F300,""))</f>
        <v/>
      </c>
      <c r="J300" s="271" t="str">
        <f aca="false">IF($A300="","",IF(LEFT($A300,1)=J$10,$F300,""))</f>
        <v/>
      </c>
      <c r="K300" s="271" t="str">
        <f aca="false">IF($A300="","",IF(LEFT($A300,1)=K$10,$F300,""))</f>
        <v/>
      </c>
      <c r="L300" s="271" t="str">
        <f aca="false">IF($A300="","",IF(LEFT($A300,1)=L$10,$F300,""))</f>
        <v/>
      </c>
      <c r="M300" s="271" t="str">
        <f aca="false">IF($A300="","",IF(LEFT($A300,1)=M$10,$F300,""))</f>
        <v/>
      </c>
      <c r="N300" s="271" t="str">
        <f aca="false">IF($A300="","",IF(LEFT($A300,1)=N$10,$F300,""))</f>
        <v/>
      </c>
    </row>
    <row r="301" customFormat="false" ht="14.65" hidden="false" customHeight="true" outlineLevel="0" collapsed="false">
      <c r="A301" s="299" t="n">
        <f aca="false">Results!D89</f>
        <v>0</v>
      </c>
      <c r="B301" s="300" t="n">
        <v>4</v>
      </c>
      <c r="C301" s="286" t="str">
        <f aca="false">IF(A301=0,"",INDEX(Womens_team_declarations,MATCH(A$297,Events_women,0),MATCH(A301,women_short_codes,0)))</f>
        <v/>
      </c>
      <c r="D301" s="286" t="str">
        <f aca="false">IF(A301=0,"",INDEX(Club_names,MATCH(A301,women_short_codes,0)))</f>
        <v/>
      </c>
      <c r="E301" s="301" t="n">
        <f aca="false">Results!E89</f>
        <v>0</v>
      </c>
      <c r="F301" s="302" t="n">
        <v>3</v>
      </c>
      <c r="H301" s="271" t="str">
        <f aca="false">IF($A301="","",IF(LEFT($A301,1)=H$10,$F301,""))</f>
        <v/>
      </c>
      <c r="I301" s="271" t="str">
        <f aca="false">IF($A301="","",IF(LEFT($A301,1)=I$10,$F301,""))</f>
        <v/>
      </c>
      <c r="J301" s="271" t="str">
        <f aca="false">IF($A301="","",IF(LEFT($A301,1)=J$10,$F301,""))</f>
        <v/>
      </c>
      <c r="K301" s="271" t="str">
        <f aca="false">IF($A301="","",IF(LEFT($A301,1)=K$10,$F301,""))</f>
        <v/>
      </c>
      <c r="L301" s="271" t="str">
        <f aca="false">IF($A301="","",IF(LEFT($A301,1)=L$10,$F301,""))</f>
        <v/>
      </c>
      <c r="M301" s="271" t="str">
        <f aca="false">IF($A301="","",IF(LEFT($A301,1)=M$10,$F301,""))</f>
        <v/>
      </c>
      <c r="N301" s="271" t="str">
        <f aca="false">IF($A301="","",IF(LEFT($A301,1)=N$10,$F301,""))</f>
        <v/>
      </c>
    </row>
    <row r="302" customFormat="false" ht="14.65" hidden="false" customHeight="true" outlineLevel="0" collapsed="false">
      <c r="A302" s="299" t="n">
        <f aca="false">Results!D90</f>
        <v>0</v>
      </c>
      <c r="B302" s="300" t="n">
        <v>5</v>
      </c>
      <c r="C302" s="286" t="str">
        <f aca="false">IF(A302=0,"",INDEX(Womens_team_declarations,MATCH(A$297,Events_women,0),MATCH(A302,women_short_codes,0)))</f>
        <v/>
      </c>
      <c r="D302" s="286" t="str">
        <f aca="false">IF(A302=0,"",INDEX(Club_names,MATCH(A302,women_short_codes,0)))</f>
        <v/>
      </c>
      <c r="E302" s="301" t="n">
        <f aca="false">Results!E90</f>
        <v>0</v>
      </c>
      <c r="F302" s="302" t="n">
        <v>2</v>
      </c>
      <c r="H302" s="271" t="str">
        <f aca="false">IF($A302="","",IF(LEFT($A302,1)=H$10,$F302,""))</f>
        <v/>
      </c>
      <c r="I302" s="271" t="str">
        <f aca="false">IF($A302="","",IF(LEFT($A302,1)=I$10,$F302,""))</f>
        <v/>
      </c>
      <c r="J302" s="271" t="str">
        <f aca="false">IF($A302="","",IF(LEFT($A302,1)=J$10,$F302,""))</f>
        <v/>
      </c>
      <c r="K302" s="271" t="str">
        <f aca="false">IF($A302="","",IF(LEFT($A302,1)=K$10,$F302,""))</f>
        <v/>
      </c>
      <c r="L302" s="271" t="str">
        <f aca="false">IF($A302="","",IF(LEFT($A302,1)=L$10,$F302,""))</f>
        <v/>
      </c>
      <c r="M302" s="271" t="str">
        <f aca="false">IF($A302="","",IF(LEFT($A302,1)=M$10,$F302,""))</f>
        <v/>
      </c>
      <c r="N302" s="271" t="str">
        <f aca="false">IF($A302="","",IF(LEFT($A302,1)=N$10,$F302,""))</f>
        <v/>
      </c>
    </row>
    <row r="303" customFormat="false" ht="14.65" hidden="false" customHeight="true" outlineLevel="0" collapsed="false">
      <c r="A303" s="299" t="n">
        <f aca="false">Results!D91</f>
        <v>0</v>
      </c>
      <c r="B303" s="300" t="n">
        <v>6</v>
      </c>
      <c r="C303" s="286" t="str">
        <f aca="false">IF(A303=0,"",INDEX(Womens_team_declarations,MATCH(A$297,Events_women,0),MATCH(A303,women_short_codes,0)))</f>
        <v/>
      </c>
      <c r="D303" s="286" t="str">
        <f aca="false">IF(A303=0,"",INDEX(Club_names,MATCH(A303,women_short_codes,0)))</f>
        <v/>
      </c>
      <c r="E303" s="301" t="n">
        <f aca="false">Results!E91</f>
        <v>0</v>
      </c>
      <c r="F303" s="302" t="n">
        <v>1</v>
      </c>
      <c r="H303" s="271" t="str">
        <f aca="false">IF($A303="","",IF(LEFT($A303,1)=H$10,$F303,""))</f>
        <v/>
      </c>
      <c r="I303" s="271" t="str">
        <f aca="false">IF($A303="","",IF(LEFT($A303,1)=I$10,$F303,""))</f>
        <v/>
      </c>
      <c r="J303" s="271" t="str">
        <f aca="false">IF($A303="","",IF(LEFT($A303,1)=J$10,$F303,""))</f>
        <v/>
      </c>
      <c r="K303" s="271" t="str">
        <f aca="false">IF($A303="","",IF(LEFT($A303,1)=K$10,$F303,""))</f>
        <v/>
      </c>
      <c r="L303" s="271" t="str">
        <f aca="false">IF($A303="","",IF(LEFT($A303,1)=L$10,$F303,""))</f>
        <v/>
      </c>
      <c r="M303" s="271" t="str">
        <f aca="false">IF($A303="","",IF(LEFT($A303,1)=M$10,$F303,""))</f>
        <v/>
      </c>
      <c r="N303" s="271" t="str">
        <f aca="false">IF($A303="","",IF(LEFT($A303,1)=N$10,$F303,""))</f>
        <v/>
      </c>
    </row>
    <row r="304" customFormat="false" ht="14.65" hidden="false" customHeight="true" outlineLevel="0" collapsed="false">
      <c r="A304" s="263" t="n">
        <f aca="false">Results!I85</f>
        <v>0</v>
      </c>
      <c r="C304" s="283" t="str">
        <f aca="false">CONCATENATE("Womens ",P304)</f>
        <v>Womens 0 B</v>
      </c>
      <c r="D304" s="290"/>
      <c r="E304" s="263" t="n">
        <f aca="false">Results!E250</f>
        <v>0</v>
      </c>
      <c r="P304" s="0" t="str">
        <f aca="false">CONCATENATE(A304," B")</f>
        <v>0 B</v>
      </c>
    </row>
    <row r="305" customFormat="false" ht="14.65" hidden="false" customHeight="true" outlineLevel="0" collapsed="false">
      <c r="A305" s="299" t="n">
        <f aca="false">Results!L86</f>
        <v>0</v>
      </c>
      <c r="B305" s="300" t="n">
        <v>1</v>
      </c>
      <c r="C305" s="286" t="str">
        <f aca="false">IF(A305=0,"",INDEX(Womens_team_declarations,MATCH(A$304,Events_women,0),MATCH(A305,women_short_codes,0)))</f>
        <v/>
      </c>
      <c r="D305" s="286" t="str">
        <f aca="false">IF(A305=0,"",INDEX(Club_names,MATCH(A305,women_short_codes,0)))</f>
        <v/>
      </c>
      <c r="E305" s="301" t="n">
        <f aca="false">Results!M86</f>
        <v>0</v>
      </c>
      <c r="F305" s="302" t="n">
        <v>6</v>
      </c>
      <c r="H305" s="271" t="str">
        <f aca="false">IF($A305="","",IF(LEFT($A305,1)=H$10,$F305,""))</f>
        <v/>
      </c>
      <c r="I305" s="271" t="str">
        <f aca="false">IF($A305="","",IF(LEFT($A305,1)=I$10,$F305,""))</f>
        <v/>
      </c>
      <c r="J305" s="271" t="str">
        <f aca="false">IF($A305="","",IF(LEFT($A305,1)=J$10,$F305,""))</f>
        <v/>
      </c>
      <c r="K305" s="271" t="str">
        <f aca="false">IF($A305="","",IF(LEFT($A305,1)=K$10,$F305,""))</f>
        <v/>
      </c>
      <c r="L305" s="271" t="str">
        <f aca="false">IF($A305="","",IF(LEFT($A305,1)=L$10,$F305,""))</f>
        <v/>
      </c>
      <c r="M305" s="271" t="str">
        <f aca="false">IF($A305="","",IF(LEFT($A305,1)=M$10,$F305,""))</f>
        <v/>
      </c>
      <c r="N305" s="271" t="str">
        <f aca="false">IF($A305="","",IF(LEFT($A305,1)=N$10,$F305,""))</f>
        <v/>
      </c>
    </row>
    <row r="306" customFormat="false" ht="14.65" hidden="false" customHeight="true" outlineLevel="0" collapsed="false">
      <c r="A306" s="299" t="n">
        <f aca="false">Results!L87</f>
        <v>0</v>
      </c>
      <c r="B306" s="300" t="n">
        <v>2</v>
      </c>
      <c r="C306" s="286" t="str">
        <f aca="false">IF(A306=0,"",INDEX(Womens_team_declarations,MATCH(A$304,Events_women,0),MATCH(A306,women_short_codes,0)))</f>
        <v/>
      </c>
      <c r="D306" s="286" t="str">
        <f aca="false">IF(A306=0,"",INDEX(Club_names,MATCH(A306,women_short_codes,0)))</f>
        <v/>
      </c>
      <c r="E306" s="301" t="n">
        <f aca="false">Results!M87</f>
        <v>0</v>
      </c>
      <c r="F306" s="302" t="n">
        <v>5</v>
      </c>
      <c r="H306" s="271" t="str">
        <f aca="false">IF($A306="","",IF(LEFT($A306,1)=H$10,$F306,""))</f>
        <v/>
      </c>
      <c r="I306" s="271" t="str">
        <f aca="false">IF($A306="","",IF(LEFT($A306,1)=I$10,$F306,""))</f>
        <v/>
      </c>
      <c r="J306" s="271" t="str">
        <f aca="false">IF($A306="","",IF(LEFT($A306,1)=J$10,$F306,""))</f>
        <v/>
      </c>
      <c r="K306" s="271" t="str">
        <f aca="false">IF($A306="","",IF(LEFT($A306,1)=K$10,$F306,""))</f>
        <v/>
      </c>
      <c r="L306" s="271" t="str">
        <f aca="false">IF($A306="","",IF(LEFT($A306,1)=L$10,$F306,""))</f>
        <v/>
      </c>
      <c r="M306" s="271" t="str">
        <f aca="false">IF($A306="","",IF(LEFT($A306,1)=M$10,$F306,""))</f>
        <v/>
      </c>
      <c r="N306" s="271" t="str">
        <f aca="false">IF($A306="","",IF(LEFT($A306,1)=N$10,$F306,""))</f>
        <v/>
      </c>
    </row>
    <row r="307" customFormat="false" ht="14.65" hidden="false" customHeight="true" outlineLevel="0" collapsed="false">
      <c r="A307" s="299" t="n">
        <f aca="false">Results!L88</f>
        <v>0</v>
      </c>
      <c r="B307" s="300" t="n">
        <v>3</v>
      </c>
      <c r="C307" s="286" t="str">
        <f aca="false">IF(A307=0,"",INDEX(Womens_team_declarations,MATCH(A$304,Events_women,0),MATCH(A307,women_short_codes,0)))</f>
        <v/>
      </c>
      <c r="D307" s="286" t="str">
        <f aca="false">IF(A307=0,"",INDEX(Club_names,MATCH(A307,women_short_codes,0)))</f>
        <v/>
      </c>
      <c r="E307" s="301" t="n">
        <f aca="false">Results!M88</f>
        <v>0</v>
      </c>
      <c r="F307" s="302" t="n">
        <v>4</v>
      </c>
      <c r="H307" s="271" t="str">
        <f aca="false">IF($A307="","",IF(LEFT($A307,1)=H$10,$F307,""))</f>
        <v/>
      </c>
      <c r="I307" s="271" t="str">
        <f aca="false">IF($A307="","",IF(LEFT($A307,1)=I$10,$F307,""))</f>
        <v/>
      </c>
      <c r="J307" s="271" t="str">
        <f aca="false">IF($A307="","",IF(LEFT($A307,1)=J$10,$F307,""))</f>
        <v/>
      </c>
      <c r="K307" s="271" t="str">
        <f aca="false">IF($A307="","",IF(LEFT($A307,1)=K$10,$F307,""))</f>
        <v/>
      </c>
      <c r="L307" s="271" t="str">
        <f aca="false">IF($A307="","",IF(LEFT($A307,1)=L$10,$F307,""))</f>
        <v/>
      </c>
      <c r="M307" s="271" t="str">
        <f aca="false">IF($A307="","",IF(LEFT($A307,1)=M$10,$F307,""))</f>
        <v/>
      </c>
      <c r="N307" s="271" t="str">
        <f aca="false">IF($A307="","",IF(LEFT($A307,1)=N$10,$F307,""))</f>
        <v/>
      </c>
    </row>
    <row r="308" customFormat="false" ht="14.65" hidden="false" customHeight="true" outlineLevel="0" collapsed="false">
      <c r="A308" s="299" t="n">
        <f aca="false">Results!L89</f>
        <v>0</v>
      </c>
      <c r="B308" s="300" t="n">
        <v>4</v>
      </c>
      <c r="C308" s="286" t="str">
        <f aca="false">IF(A308=0,"",INDEX(Womens_team_declarations,MATCH(A$304,Events_women,0),MATCH(A308,women_short_codes,0)))</f>
        <v/>
      </c>
      <c r="D308" s="286" t="str">
        <f aca="false">IF(A308=0,"",INDEX(Club_names,MATCH(A308,women_short_codes,0)))</f>
        <v/>
      </c>
      <c r="E308" s="301" t="n">
        <f aca="false">Results!M89</f>
        <v>0</v>
      </c>
      <c r="F308" s="302" t="n">
        <v>3</v>
      </c>
      <c r="H308" s="271" t="str">
        <f aca="false">IF($A308="","",IF(LEFT($A308,1)=H$10,$F308,""))</f>
        <v/>
      </c>
      <c r="I308" s="271" t="str">
        <f aca="false">IF($A308="","",IF(LEFT($A308,1)=I$10,$F308,""))</f>
        <v/>
      </c>
      <c r="J308" s="271" t="str">
        <f aca="false">IF($A308="","",IF(LEFT($A308,1)=J$10,$F308,""))</f>
        <v/>
      </c>
      <c r="K308" s="271" t="str">
        <f aca="false">IF($A308="","",IF(LEFT($A308,1)=K$10,$F308,""))</f>
        <v/>
      </c>
      <c r="L308" s="271" t="str">
        <f aca="false">IF($A308="","",IF(LEFT($A308,1)=L$10,$F308,""))</f>
        <v/>
      </c>
      <c r="M308" s="271" t="str">
        <f aca="false">IF($A308="","",IF(LEFT($A308,1)=M$10,$F308,""))</f>
        <v/>
      </c>
      <c r="N308" s="271" t="str">
        <f aca="false">IF($A308="","",IF(LEFT($A308,1)=N$10,$F308,""))</f>
        <v/>
      </c>
    </row>
    <row r="309" customFormat="false" ht="14.65" hidden="false" customHeight="true" outlineLevel="0" collapsed="false">
      <c r="A309" s="299" t="n">
        <f aca="false">Results!L90</f>
        <v>0</v>
      </c>
      <c r="B309" s="300" t="n">
        <v>5</v>
      </c>
      <c r="C309" s="286" t="str">
        <f aca="false">IF(A309=0,"",INDEX(Womens_team_declarations,MATCH(A$304,Events_women,0),MATCH(A309,women_short_codes,0)))</f>
        <v/>
      </c>
      <c r="D309" s="286" t="str">
        <f aca="false">IF(A309=0,"",INDEX(Club_names,MATCH(A309,women_short_codes,0)))</f>
        <v/>
      </c>
      <c r="E309" s="301" t="n">
        <f aca="false">Results!M90</f>
        <v>0</v>
      </c>
      <c r="F309" s="302" t="n">
        <v>2</v>
      </c>
      <c r="H309" s="271" t="str">
        <f aca="false">IF($A309="","",IF(LEFT($A309,1)=H$10,$F309,""))</f>
        <v/>
      </c>
      <c r="I309" s="271" t="str">
        <f aca="false">IF($A309="","",IF(LEFT($A309,1)=I$10,$F309,""))</f>
        <v/>
      </c>
      <c r="J309" s="271" t="str">
        <f aca="false">IF($A309="","",IF(LEFT($A309,1)=J$10,$F309,""))</f>
        <v/>
      </c>
      <c r="K309" s="271" t="str">
        <f aca="false">IF($A309="","",IF(LEFT($A309,1)=K$10,$F309,""))</f>
        <v/>
      </c>
      <c r="L309" s="271" t="str">
        <f aca="false">IF($A309="","",IF(LEFT($A309,1)=L$10,$F309,""))</f>
        <v/>
      </c>
      <c r="M309" s="271" t="str">
        <f aca="false">IF($A309="","",IF(LEFT($A309,1)=M$10,$F309,""))</f>
        <v/>
      </c>
      <c r="N309" s="271" t="str">
        <f aca="false">IF($A309="","",IF(LEFT($A309,1)=N$10,$F309,""))</f>
        <v/>
      </c>
    </row>
    <row r="310" customFormat="false" ht="14.65" hidden="false" customHeight="true" outlineLevel="0" collapsed="false">
      <c r="A310" s="299" t="n">
        <f aca="false">Results!L91</f>
        <v>0</v>
      </c>
      <c r="B310" s="300" t="n">
        <v>6</v>
      </c>
      <c r="C310" s="286" t="str">
        <f aca="false">IF(A310=0,"",INDEX(Womens_team_declarations,MATCH(A$304,Events_women,0),MATCH(A310,women_short_codes,0)))</f>
        <v/>
      </c>
      <c r="D310" s="286" t="str">
        <f aca="false">IF(A310=0,"",INDEX(Club_names,MATCH(A310,women_short_codes,0)))</f>
        <v/>
      </c>
      <c r="E310" s="301" t="n">
        <f aca="false">Results!M91</f>
        <v>0</v>
      </c>
      <c r="F310" s="302" t="n">
        <v>1</v>
      </c>
      <c r="H310" s="271" t="str">
        <f aca="false">IF($A310="","",IF(LEFT($A310,1)=H$10,$F310,""))</f>
        <v/>
      </c>
      <c r="I310" s="271" t="str">
        <f aca="false">IF($A310="","",IF(LEFT($A310,1)=I$10,$F310,""))</f>
        <v/>
      </c>
      <c r="J310" s="271" t="str">
        <f aca="false">IF($A310="","",IF(LEFT($A310,1)=J$10,$F310,""))</f>
        <v/>
      </c>
      <c r="K310" s="271" t="str">
        <f aca="false">IF($A310="","",IF(LEFT($A310,1)=K$10,$F310,""))</f>
        <v/>
      </c>
      <c r="L310" s="271" t="str">
        <f aca="false">IF($A310="","",IF(LEFT($A310,1)=L$10,$F310,""))</f>
        <v/>
      </c>
      <c r="M310" s="271" t="str">
        <f aca="false">IF($A310="","",IF(LEFT($A310,1)=M$10,$F310,""))</f>
        <v/>
      </c>
      <c r="N310" s="271" t="str">
        <f aca="false">IF($A310="","",IF(LEFT($A310,1)=N$10,$F310,""))</f>
        <v/>
      </c>
    </row>
    <row r="311" customFormat="false" ht="14.65" hidden="false" customHeight="true" outlineLevel="0" collapsed="false">
      <c r="A311" s="263" t="n">
        <f aca="false">Results!P85</f>
        <v>0</v>
      </c>
      <c r="C311" s="283" t="str">
        <f aca="false">CONCATENATE("Womens ",P311)</f>
        <v>Womens 0 50+</v>
      </c>
      <c r="D311" s="290"/>
      <c r="E311" s="263" t="n">
        <f aca="false">Results!E261</f>
        <v>0</v>
      </c>
      <c r="P311" s="0" t="str">
        <f aca="false">CONCATENATE(A311," 50+")</f>
        <v>0 50+</v>
      </c>
    </row>
    <row r="312" customFormat="false" ht="14.65" hidden="false" customHeight="true" outlineLevel="0" collapsed="false">
      <c r="A312" s="299" t="n">
        <f aca="false">Results!S86</f>
        <v>0</v>
      </c>
      <c r="B312" s="300" t="n">
        <v>1</v>
      </c>
      <c r="C312" s="286" t="str">
        <f aca="false">IF(A312=0,"",INDEX(Womens_team_declarations,MATCH(A$311,Events_women,0),MATCH(A312,women_short_codes,0)))</f>
        <v/>
      </c>
      <c r="D312" s="286" t="str">
        <f aca="false">IF(A312=0,"",INDEX(Club_names,MATCH(A312,women_short_codes,0)))</f>
        <v/>
      </c>
      <c r="E312" s="301" t="n">
        <f aca="false">Results!T86</f>
        <v>0</v>
      </c>
      <c r="F312" s="302" t="n">
        <v>6</v>
      </c>
      <c r="H312" s="271" t="str">
        <f aca="false">IF($A312="","",IF($A312=H$13,$F312,""))</f>
        <v/>
      </c>
      <c r="I312" s="271" t="str">
        <f aca="false">IF($A312="","",IF($A312=I$13,$F312,""))</f>
        <v/>
      </c>
      <c r="J312" s="271" t="str">
        <f aca="false">IF($A312="","",IF($A312=J$13,$F312,""))</f>
        <v/>
      </c>
      <c r="K312" s="271" t="str">
        <f aca="false">IF($A312="","",IF($A312=K$13,$F312,""))</f>
        <v/>
      </c>
      <c r="L312" s="271" t="str">
        <f aca="false">IF($A312="","",IF($A312=L$13,$F312,""))</f>
        <v/>
      </c>
      <c r="M312" s="271" t="str">
        <f aca="false">IF($A312="","",IF($A312=M$13,$F312,""))</f>
        <v/>
      </c>
      <c r="N312" s="271" t="str">
        <f aca="false">IF($A312="","",IF($A312=N$13,$F312,""))</f>
        <v/>
      </c>
    </row>
    <row r="313" customFormat="false" ht="14.65" hidden="false" customHeight="true" outlineLevel="0" collapsed="false">
      <c r="A313" s="299" t="n">
        <f aca="false">Results!S87</f>
        <v>0</v>
      </c>
      <c r="B313" s="300" t="n">
        <v>2</v>
      </c>
      <c r="C313" s="286" t="str">
        <f aca="false">IF(A313=0,"",INDEX(Womens_team_declarations,MATCH(A$311,Events_women,0),MATCH(A313,women_short_codes,0)))</f>
        <v/>
      </c>
      <c r="D313" s="286" t="str">
        <f aca="false">IF(A313=0,"",INDEX(Club_names,MATCH(A313,women_short_codes,0)))</f>
        <v/>
      </c>
      <c r="E313" s="301" t="n">
        <f aca="false">Results!T87</f>
        <v>0</v>
      </c>
      <c r="F313" s="302" t="n">
        <v>5</v>
      </c>
      <c r="H313" s="271" t="str">
        <f aca="false">IF($A313="","",IF($A313=H$13,$F313,""))</f>
        <v/>
      </c>
      <c r="I313" s="271" t="str">
        <f aca="false">IF($A313="","",IF($A313=I$13,$F313,""))</f>
        <v/>
      </c>
      <c r="J313" s="271" t="str">
        <f aca="false">IF($A313="","",IF($A313=J$13,$F313,""))</f>
        <v/>
      </c>
      <c r="K313" s="271" t="str">
        <f aca="false">IF($A313="","",IF($A313=K$13,$F313,""))</f>
        <v/>
      </c>
      <c r="L313" s="271" t="str">
        <f aca="false">IF($A313="","",IF($A313=L$13,$F313,""))</f>
        <v/>
      </c>
      <c r="M313" s="271" t="str">
        <f aca="false">IF($A313="","",IF($A313=M$13,$F313,""))</f>
        <v/>
      </c>
      <c r="N313" s="271" t="str">
        <f aca="false">IF($A313="","",IF($A313=N$13,$F313,""))</f>
        <v/>
      </c>
    </row>
    <row r="314" customFormat="false" ht="14.65" hidden="false" customHeight="true" outlineLevel="0" collapsed="false">
      <c r="A314" s="299" t="n">
        <f aca="false">Results!S88</f>
        <v>0</v>
      </c>
      <c r="B314" s="300" t="n">
        <v>3</v>
      </c>
      <c r="C314" s="286" t="str">
        <f aca="false">IF(A314=0,"",INDEX(Womens_team_declarations,MATCH(A$311,Events_women,0),MATCH(A314,women_short_codes,0)))</f>
        <v/>
      </c>
      <c r="D314" s="286" t="str">
        <f aca="false">IF(A314=0,"",INDEX(Club_names,MATCH(A314,women_short_codes,0)))</f>
        <v/>
      </c>
      <c r="E314" s="301" t="n">
        <f aca="false">Results!T88</f>
        <v>0</v>
      </c>
      <c r="F314" s="302" t="n">
        <v>4</v>
      </c>
      <c r="H314" s="271" t="str">
        <f aca="false">IF($A314="","",IF($A314=H$13,$F314,""))</f>
        <v/>
      </c>
      <c r="I314" s="271" t="str">
        <f aca="false">IF($A314="","",IF($A314=I$13,$F314,""))</f>
        <v/>
      </c>
      <c r="J314" s="271" t="str">
        <f aca="false">IF($A314="","",IF($A314=J$13,$F314,""))</f>
        <v/>
      </c>
      <c r="K314" s="271" t="str">
        <f aca="false">IF($A314="","",IF($A314=K$13,$F314,""))</f>
        <v/>
      </c>
      <c r="L314" s="271" t="str">
        <f aca="false">IF($A314="","",IF($A314=L$13,$F314,""))</f>
        <v/>
      </c>
      <c r="M314" s="271" t="str">
        <f aca="false">IF($A314="","",IF($A314=M$13,$F314,""))</f>
        <v/>
      </c>
      <c r="N314" s="271" t="str">
        <f aca="false">IF($A314="","",IF($A314=N$13,$F314,""))</f>
        <v/>
      </c>
    </row>
    <row r="315" customFormat="false" ht="14.65" hidden="false" customHeight="true" outlineLevel="0" collapsed="false">
      <c r="A315" s="299" t="n">
        <f aca="false">Results!S89</f>
        <v>0</v>
      </c>
      <c r="B315" s="300" t="n">
        <v>4</v>
      </c>
      <c r="C315" s="286" t="str">
        <f aca="false">IF(A315=0,"",INDEX(Womens_team_declarations,MATCH(A$311,Events_women,0),MATCH(A315,women_short_codes,0)))</f>
        <v/>
      </c>
      <c r="D315" s="286" t="str">
        <f aca="false">IF(A315=0,"",INDEX(Club_names,MATCH(A315,women_short_codes,0)))</f>
        <v/>
      </c>
      <c r="E315" s="301" t="n">
        <f aca="false">Results!T89</f>
        <v>0</v>
      </c>
      <c r="F315" s="302" t="n">
        <v>3</v>
      </c>
      <c r="H315" s="271" t="str">
        <f aca="false">IF($A315="","",IF($A315=H$13,$F315,""))</f>
        <v/>
      </c>
      <c r="I315" s="271" t="str">
        <f aca="false">IF($A315="","",IF($A315=I$13,$F315,""))</f>
        <v/>
      </c>
      <c r="J315" s="271" t="str">
        <f aca="false">IF($A315="","",IF($A315=J$13,$F315,""))</f>
        <v/>
      </c>
      <c r="K315" s="271" t="str">
        <f aca="false">IF($A315="","",IF($A315=K$13,$F315,""))</f>
        <v/>
      </c>
      <c r="L315" s="271" t="str">
        <f aca="false">IF($A315="","",IF($A315=L$13,$F315,""))</f>
        <v/>
      </c>
      <c r="M315" s="271" t="str">
        <f aca="false">IF($A315="","",IF($A315=M$13,$F315,""))</f>
        <v/>
      </c>
      <c r="N315" s="271" t="str">
        <f aca="false">IF($A315="","",IF($A315=N$13,$F315,""))</f>
        <v/>
      </c>
    </row>
    <row r="316" customFormat="false" ht="14.65" hidden="false" customHeight="true" outlineLevel="0" collapsed="false">
      <c r="A316" s="299" t="n">
        <f aca="false">Results!S90</f>
        <v>0</v>
      </c>
      <c r="B316" s="300" t="n">
        <v>5</v>
      </c>
      <c r="C316" s="286" t="str">
        <f aca="false">IF(A316=0,"",INDEX(Womens_team_declarations,MATCH(A$311,Events_women,0),MATCH(A316,women_short_codes,0)))</f>
        <v/>
      </c>
      <c r="D316" s="286" t="str">
        <f aca="false">IF(A316=0,"",INDEX(Club_names,MATCH(A316,women_short_codes,0)))</f>
        <v/>
      </c>
      <c r="E316" s="301" t="n">
        <f aca="false">Results!T90</f>
        <v>0</v>
      </c>
      <c r="F316" s="302" t="n">
        <v>2</v>
      </c>
      <c r="H316" s="271" t="str">
        <f aca="false">IF($A316="","",IF($A316=H$13,$F316,""))</f>
        <v/>
      </c>
      <c r="I316" s="271" t="str">
        <f aca="false">IF($A316="","",IF($A316=I$13,$F316,""))</f>
        <v/>
      </c>
      <c r="J316" s="271" t="str">
        <f aca="false">IF($A316="","",IF($A316=J$13,$F316,""))</f>
        <v/>
      </c>
      <c r="K316" s="271" t="str">
        <f aca="false">IF($A316="","",IF($A316=K$13,$F316,""))</f>
        <v/>
      </c>
      <c r="L316" s="271" t="str">
        <f aca="false">IF($A316="","",IF($A316=L$13,$F316,""))</f>
        <v/>
      </c>
      <c r="M316" s="271" t="str">
        <f aca="false">IF($A316="","",IF($A316=M$13,$F316,""))</f>
        <v/>
      </c>
      <c r="N316" s="271" t="str">
        <f aca="false">IF($A316="","",IF($A316=N$13,$F316,""))</f>
        <v/>
      </c>
    </row>
    <row r="317" customFormat="false" ht="14.65" hidden="false" customHeight="true" outlineLevel="0" collapsed="false">
      <c r="A317" s="299" t="n">
        <f aca="false">Results!S91</f>
        <v>0</v>
      </c>
      <c r="B317" s="300" t="n">
        <v>6</v>
      </c>
      <c r="C317" s="286" t="str">
        <f aca="false">IF(A317=0,"",INDEX(Womens_team_declarations,MATCH(A$311,Events_women,0),MATCH(A317,women_short_codes,0)))</f>
        <v/>
      </c>
      <c r="D317" s="286" t="str">
        <f aca="false">IF(A317=0,"",INDEX(Club_names,MATCH(A317,women_short_codes,0)))</f>
        <v/>
      </c>
      <c r="E317" s="301" t="n">
        <f aca="false">Results!T91</f>
        <v>0</v>
      </c>
      <c r="F317" s="302" t="n">
        <v>1</v>
      </c>
      <c r="H317" s="271" t="str">
        <f aca="false">IF($A317="","",IF($A317=H$13,$F317,""))</f>
        <v/>
      </c>
      <c r="I317" s="271" t="str">
        <f aca="false">IF($A317="","",IF($A317=I$13,$F317,""))</f>
        <v/>
      </c>
      <c r="J317" s="271" t="str">
        <f aca="false">IF($A317="","",IF($A317=J$13,$F317,""))</f>
        <v/>
      </c>
      <c r="K317" s="271" t="str">
        <f aca="false">IF($A317="","",IF($A317=K$13,$F317,""))</f>
        <v/>
      </c>
      <c r="L317" s="271" t="str">
        <f aca="false">IF($A317="","",IF($A317=L$13,$F317,""))</f>
        <v/>
      </c>
      <c r="M317" s="271" t="str">
        <f aca="false">IF($A317="","",IF($A317=M$13,$F317,""))</f>
        <v/>
      </c>
      <c r="N317" s="271" t="str">
        <f aca="false">IF($A317="","",IF($A317=N$13,$F317,""))</f>
        <v/>
      </c>
    </row>
    <row r="318" customFormat="false" ht="14.65" hidden="false" customHeight="true" outlineLevel="0" collapsed="false">
      <c r="A318" s="263" t="str">
        <f aca="false">Results!A106</f>
        <v>1500m</v>
      </c>
      <c r="C318" s="283" t="str">
        <f aca="false">CONCATENATE("Womens ",P318)</f>
        <v>Womens 1500m A</v>
      </c>
      <c r="D318" s="290"/>
      <c r="E318" s="263" t="n">
        <f aca="false">Results!E272</f>
        <v>0</v>
      </c>
      <c r="P318" s="0" t="str">
        <f aca="false">CONCATENATE(A318," A")</f>
        <v>1500m A</v>
      </c>
    </row>
    <row r="319" customFormat="false" ht="14.65" hidden="false" customHeight="true" outlineLevel="0" collapsed="false">
      <c r="A319" s="299" t="str">
        <f aca="false">Results!D107</f>
        <v>T</v>
      </c>
      <c r="B319" s="300" t="n">
        <v>1</v>
      </c>
      <c r="C319" s="286" t="str">
        <f aca="false">IF(A319=0,"",INDEX(Womens_team_declarations,MATCH(A$318,Events_women,0),MATCH(A319,women_short_codes,0)))</f>
        <v>Jenna Levett</v>
      </c>
      <c r="D319" s="286" t="str">
        <f aca="false">IF(A319=0,"",INDEX(Club_names,MATCH(A319,women_short_codes,0)))</f>
        <v>Hastings AC</v>
      </c>
      <c r="E319" s="301" t="str">
        <f aca="false">Results!E107</f>
        <v>5:25.9</v>
      </c>
      <c r="F319" s="302" t="n">
        <v>6</v>
      </c>
      <c r="H319" s="271" t="str">
        <f aca="false">IF($A319="","",IF(LEFT($A319,1)=H$10,$F319,""))</f>
        <v/>
      </c>
      <c r="I319" s="271" t="str">
        <f aca="false">IF($A319="","",IF(LEFT($A319,1)=I$10,$F319,""))</f>
        <v/>
      </c>
      <c r="J319" s="271" t="str">
        <f aca="false">IF($A319="","",IF(LEFT($A319,1)=J$10,$F319,""))</f>
        <v/>
      </c>
      <c r="K319" s="271" t="str">
        <f aca="false">IF($A319="","",IF(LEFT($A319,1)=K$10,$F319,""))</f>
        <v/>
      </c>
      <c r="L319" s="271" t="n">
        <f aca="false">IF($A319="","",IF(LEFT($A319,1)=L$10,$F319,""))</f>
        <v>6</v>
      </c>
      <c r="M319" s="271" t="str">
        <f aca="false">IF($A319="","",IF(LEFT($A319,1)=M$10,$F319,""))</f>
        <v/>
      </c>
      <c r="N319" s="271" t="str">
        <f aca="false">IF($A319="","",IF(LEFT($A319,1)=N$10,$F319,""))</f>
        <v/>
      </c>
    </row>
    <row r="320" customFormat="false" ht="14.65" hidden="false" customHeight="true" outlineLevel="0" collapsed="false">
      <c r="A320" s="299" t="str">
        <f aca="false">Results!D108</f>
        <v>C</v>
      </c>
      <c r="B320" s="300" t="n">
        <v>2</v>
      </c>
      <c r="C320" s="286" t="str">
        <f aca="false">IF(A320=0,"",INDEX(Womens_team_declarations,MATCH(A$318,Events_women,0),MATCH(A320,women_short_codes,0)))</f>
        <v>Freya Leman</v>
      </c>
      <c r="D320" s="286" t="str">
        <f aca="false">IF(A320=0,"",INDEX(Club_names,MATCH(A320,women_short_codes,0)))</f>
        <v>Brighton &amp; Hove AC</v>
      </c>
      <c r="E320" s="301" t="str">
        <f aca="false">Results!E108</f>
        <v>5:27.9</v>
      </c>
      <c r="F320" s="302" t="n">
        <v>5</v>
      </c>
      <c r="H320" s="271" t="str">
        <f aca="false">IF($A320="","",IF(LEFT($A320,1)=H$10,$F320,""))</f>
        <v/>
      </c>
      <c r="I320" s="271" t="n">
        <f aca="false">IF($A320="","",IF(LEFT($A320,1)=I$10,$F320,""))</f>
        <v>5</v>
      </c>
      <c r="J320" s="271" t="str">
        <f aca="false">IF($A320="","",IF(LEFT($A320,1)=J$10,$F320,""))</f>
        <v/>
      </c>
      <c r="K320" s="271" t="str">
        <f aca="false">IF($A320="","",IF(LEFT($A320,1)=K$10,$F320,""))</f>
        <v/>
      </c>
      <c r="L320" s="271" t="str">
        <f aca="false">IF($A320="","",IF(LEFT($A320,1)=L$10,$F320,""))</f>
        <v/>
      </c>
      <c r="M320" s="271" t="str">
        <f aca="false">IF($A320="","",IF(LEFT($A320,1)=M$10,$F320,""))</f>
        <v/>
      </c>
      <c r="N320" s="271" t="str">
        <f aca="false">IF($A320="","",IF(LEFT($A320,1)=N$10,$F320,""))</f>
        <v/>
      </c>
    </row>
    <row r="321" customFormat="false" ht="14.65" hidden="false" customHeight="true" outlineLevel="0" collapsed="false">
      <c r="A321" s="299" t="str">
        <f aca="false">Results!D109</f>
        <v>L</v>
      </c>
      <c r="B321" s="300" t="n">
        <v>3</v>
      </c>
      <c r="C321" s="286" t="str">
        <f aca="false">IF(A321=0,"",INDEX(Womens_team_declarations,MATCH(A$318,Events_women,0),MATCH(A321,women_short_codes,0)))</f>
        <v>Katie Wright</v>
      </c>
      <c r="D321" s="286" t="str">
        <f aca="false">IF(A321=0,"",INDEX(Club_names,MATCH(A321,women_short_codes,0)))</f>
        <v>Arena 80</v>
      </c>
      <c r="E321" s="301" t="str">
        <f aca="false">Results!E109</f>
        <v>5:34.1</v>
      </c>
      <c r="F321" s="302" t="n">
        <v>4</v>
      </c>
      <c r="H321" s="271" t="n">
        <f aca="false">IF($A321="","",IF(LEFT($A321,1)=H$10,$F321,""))</f>
        <v>4</v>
      </c>
      <c r="I321" s="271" t="str">
        <f aca="false">IF($A321="","",IF(LEFT($A321,1)=I$10,$F321,""))</f>
        <v/>
      </c>
      <c r="J321" s="271" t="str">
        <f aca="false">IF($A321="","",IF(LEFT($A321,1)=J$10,$F321,""))</f>
        <v/>
      </c>
      <c r="K321" s="271" t="str">
        <f aca="false">IF($A321="","",IF(LEFT($A321,1)=K$10,$F321,""))</f>
        <v/>
      </c>
      <c r="L321" s="271" t="str">
        <f aca="false">IF($A321="","",IF(LEFT($A321,1)=L$10,$F321,""))</f>
        <v/>
      </c>
      <c r="M321" s="271" t="str">
        <f aca="false">IF($A321="","",IF(LEFT($A321,1)=M$10,$F321,""))</f>
        <v/>
      </c>
      <c r="N321" s="271" t="str">
        <f aca="false">IF($A321="","",IF(LEFT($A321,1)=N$10,$F321,""))</f>
        <v/>
      </c>
    </row>
    <row r="322" customFormat="false" ht="14.65" hidden="false" customHeight="true" outlineLevel="0" collapsed="false">
      <c r="A322" s="299" t="str">
        <f aca="false">Results!D110</f>
        <v>D</v>
      </c>
      <c r="B322" s="300" t="n">
        <v>4</v>
      </c>
      <c r="C322" s="286" t="str">
        <f aca="false">IF(A322=0,"",INDEX(Womens_team_declarations,MATCH(A$318,Events_women,0),MATCH(A322,women_short_codes,0)))</f>
        <v>Helen O’Sullivan</v>
      </c>
      <c r="D322" s="286" t="str">
        <f aca="false">IF(A322=0,"",INDEX(Club_names,MATCH(A322,women_short_codes,0)))</f>
        <v>Eastbourne &amp; Hailsham</v>
      </c>
      <c r="E322" s="301" t="str">
        <f aca="false">Results!E110</f>
        <v>5:38.5</v>
      </c>
      <c r="F322" s="302" t="n">
        <v>3</v>
      </c>
      <c r="H322" s="271" t="str">
        <f aca="false">IF($A322="","",IF(LEFT($A322,1)=H$10,$F322,""))</f>
        <v/>
      </c>
      <c r="I322" s="271" t="str">
        <f aca="false">IF($A322="","",IF(LEFT($A322,1)=I$10,$F322,""))</f>
        <v/>
      </c>
      <c r="J322" s="271" t="str">
        <f aca="false">IF($A322="","",IF(LEFT($A322,1)=J$10,$F322,""))</f>
        <v/>
      </c>
      <c r="K322" s="271" t="n">
        <f aca="false">IF($A322="","",IF(LEFT($A322,1)=K$10,$F322,""))</f>
        <v>3</v>
      </c>
      <c r="L322" s="271" t="str">
        <f aca="false">IF($A322="","",IF(LEFT($A322,1)=L$10,$F322,""))</f>
        <v/>
      </c>
      <c r="M322" s="271" t="str">
        <f aca="false">IF($A322="","",IF(LEFT($A322,1)=M$10,$F322,""))</f>
        <v/>
      </c>
      <c r="N322" s="271" t="str">
        <f aca="false">IF($A322="","",IF(LEFT($A322,1)=N$10,$F322,""))</f>
        <v/>
      </c>
    </row>
    <row r="323" customFormat="false" ht="14.65" hidden="false" customHeight="true" outlineLevel="0" collapsed="false">
      <c r="A323" s="299" t="str">
        <f aca="false">Results!D111</f>
        <v>K</v>
      </c>
      <c r="B323" s="300" t="n">
        <v>5</v>
      </c>
      <c r="C323" s="286" t="str">
        <f aca="false">IF(A323=0,"",INDEX(Womens_team_declarations,MATCH(A$318,Events_women,0),MATCH(A323,women_short_codes,0)))</f>
        <v>Abi Redd</v>
      </c>
      <c r="D323" s="286" t="str">
        <f aca="false">IF(A323=0,"",INDEX(Club_names,MATCH(A323,women_short_codes,0)))</f>
        <v>Haywards Heath &amp; Lewes</v>
      </c>
      <c r="E323" s="301" t="str">
        <f aca="false">Results!E111</f>
        <v>6:14.7</v>
      </c>
      <c r="F323" s="302" t="n">
        <v>2</v>
      </c>
      <c r="H323" s="271" t="str">
        <f aca="false">IF($A323="","",IF(LEFT($A323,1)=H$10,$F323,""))</f>
        <v/>
      </c>
      <c r="I323" s="271" t="str">
        <f aca="false">IF($A323="","",IF(LEFT($A323,1)=I$10,$F323,""))</f>
        <v/>
      </c>
      <c r="J323" s="271" t="str">
        <f aca="false">IF($A323="","",IF(LEFT($A323,1)=J$10,$F323,""))</f>
        <v/>
      </c>
      <c r="K323" s="271" t="str">
        <f aca="false">IF($A323="","",IF(LEFT($A323,1)=K$10,$F323,""))</f>
        <v/>
      </c>
      <c r="L323" s="271" t="str">
        <f aca="false">IF($A323="","",IF(LEFT($A323,1)=L$10,$F323,""))</f>
        <v/>
      </c>
      <c r="M323" s="271" t="n">
        <f aca="false">IF($A323="","",IF(LEFT($A323,1)=M$10,$F323,""))</f>
        <v>2</v>
      </c>
      <c r="N323" s="271" t="str">
        <f aca="false">IF($A323="","",IF(LEFT($A323,1)=N$10,$F323,""))</f>
        <v/>
      </c>
    </row>
    <row r="324" customFormat="false" ht="14.65" hidden="false" customHeight="true" outlineLevel="0" collapsed="false">
      <c r="A324" s="299" t="n">
        <f aca="false">Results!D112</f>
        <v>0</v>
      </c>
      <c r="B324" s="300" t="n">
        <v>6</v>
      </c>
      <c r="C324" s="286" t="str">
        <f aca="false">IF(A324=0,"",INDEX(Womens_team_declarations,MATCH(A$318,Events_women,0),MATCH(A324,women_short_codes,0)))</f>
        <v/>
      </c>
      <c r="D324" s="286" t="str">
        <f aca="false">IF(A324=0,"",INDEX(Club_names,MATCH(A324,women_short_codes,0)))</f>
        <v/>
      </c>
      <c r="E324" s="301" t="n">
        <f aca="false">Results!E112</f>
        <v>0</v>
      </c>
      <c r="F324" s="302" t="n">
        <v>1</v>
      </c>
      <c r="H324" s="271" t="str">
        <f aca="false">IF($A324="","",IF(LEFT($A324,1)=H$10,$F324,""))</f>
        <v/>
      </c>
      <c r="I324" s="271" t="str">
        <f aca="false">IF($A324="","",IF(LEFT($A324,1)=I$10,$F324,""))</f>
        <v/>
      </c>
      <c r="J324" s="271" t="str">
        <f aca="false">IF($A324="","",IF(LEFT($A324,1)=J$10,$F324,""))</f>
        <v/>
      </c>
      <c r="K324" s="271" t="str">
        <f aca="false">IF($A324="","",IF(LEFT($A324,1)=K$10,$F324,""))</f>
        <v/>
      </c>
      <c r="L324" s="271" t="str">
        <f aca="false">IF($A324="","",IF(LEFT($A324,1)=L$10,$F324,""))</f>
        <v/>
      </c>
      <c r="M324" s="271" t="str">
        <f aca="false">IF($A324="","",IF(LEFT($A324,1)=M$10,$F324,""))</f>
        <v/>
      </c>
      <c r="N324" s="271" t="str">
        <f aca="false">IF($A324="","",IF(LEFT($A324,1)=N$10,$F324,""))</f>
        <v/>
      </c>
    </row>
    <row r="325" customFormat="false" ht="14.65" hidden="false" customHeight="true" outlineLevel="0" collapsed="false">
      <c r="A325" s="263" t="str">
        <f aca="false">Results!I106</f>
        <v>1500m</v>
      </c>
      <c r="C325" s="283" t="str">
        <f aca="false">CONCATENATE("Womens ",P325)</f>
        <v>Womens 1500m B</v>
      </c>
      <c r="D325" s="290"/>
      <c r="E325" s="263" t="n">
        <f aca="false">Results!E283</f>
        <v>0</v>
      </c>
      <c r="P325" s="0" t="str">
        <f aca="false">CONCATENATE(A325," B")</f>
        <v>1500m B</v>
      </c>
    </row>
    <row r="326" customFormat="false" ht="14.65" hidden="false" customHeight="true" outlineLevel="0" collapsed="false">
      <c r="A326" s="299" t="str">
        <f aca="false">Results!L107</f>
        <v>CC</v>
      </c>
      <c r="B326" s="300" t="n">
        <v>1</v>
      </c>
      <c r="C326" s="286" t="str">
        <f aca="false">IF(A326=0,"",INDEX(Womens_team_declarations,MATCH(A$325,Events_women,0),MATCH(A326,women_short_codes,0)))</f>
        <v>Paula Blackledge</v>
      </c>
      <c r="D326" s="286" t="str">
        <f aca="false">IF(A326=0,"",INDEX(Club_names,MATCH(A326,women_short_codes,0)))</f>
        <v>Brighton &amp; Hove AC</v>
      </c>
      <c r="E326" s="301" t="str">
        <f aca="false">Results!M107</f>
        <v>5:45.1</v>
      </c>
      <c r="F326" s="302" t="n">
        <v>6</v>
      </c>
      <c r="H326" s="271" t="str">
        <f aca="false">IF($A326="","",IF(LEFT($A326,1)=H$10,$F326,""))</f>
        <v/>
      </c>
      <c r="I326" s="271" t="n">
        <f aca="false">IF($A326="","",IF(LEFT($A326,1)=I$10,$F326,""))</f>
        <v>6</v>
      </c>
      <c r="J326" s="271" t="str">
        <f aca="false">IF($A326="","",IF(LEFT($A326,1)=J$10,$F326,""))</f>
        <v/>
      </c>
      <c r="K326" s="271" t="str">
        <f aca="false">IF($A326="","",IF(LEFT($A326,1)=K$10,$F326,""))</f>
        <v/>
      </c>
      <c r="L326" s="271" t="str">
        <f aca="false">IF($A326="","",IF(LEFT($A326,1)=L$10,$F326,""))</f>
        <v/>
      </c>
      <c r="M326" s="271" t="str">
        <f aca="false">IF($A326="","",IF(LEFT($A326,1)=M$10,$F326,""))</f>
        <v/>
      </c>
      <c r="N326" s="271" t="str">
        <f aca="false">IF($A326="","",IF(LEFT($A326,1)=N$10,$F326,""))</f>
        <v/>
      </c>
    </row>
    <row r="327" customFormat="false" ht="14.65" hidden="false" customHeight="true" outlineLevel="0" collapsed="false">
      <c r="A327" s="299" t="str">
        <f aca="false">Results!L108</f>
        <v>DD</v>
      </c>
      <c r="B327" s="300" t="n">
        <v>2</v>
      </c>
      <c r="C327" s="286" t="str">
        <f aca="false">IF(A327=0,"",INDEX(Womens_team_declarations,MATCH(A$325,Events_women,0),MATCH(A327,women_short_codes,0)))</f>
        <v>Alissa Ellis</v>
      </c>
      <c r="D327" s="286" t="str">
        <f aca="false">IF(A327=0,"",INDEX(Club_names,MATCH(A327,women_short_codes,0)))</f>
        <v>Eastbourne &amp; Hailsham</v>
      </c>
      <c r="E327" s="301" t="str">
        <f aca="false">Results!M108</f>
        <v>5:54.5</v>
      </c>
      <c r="F327" s="302" t="n">
        <v>5</v>
      </c>
      <c r="H327" s="271" t="str">
        <f aca="false">IF($A327="","",IF(LEFT($A327,1)=H$10,$F327,""))</f>
        <v/>
      </c>
      <c r="I327" s="271" t="str">
        <f aca="false">IF($A327="","",IF(LEFT($A327,1)=I$10,$F327,""))</f>
        <v/>
      </c>
      <c r="J327" s="271" t="str">
        <f aca="false">IF($A327="","",IF(LEFT($A327,1)=J$10,$F327,""))</f>
        <v/>
      </c>
      <c r="K327" s="271" t="n">
        <f aca="false">IF($A327="","",IF(LEFT($A327,1)=K$10,$F327,""))</f>
        <v>5</v>
      </c>
      <c r="L327" s="271" t="str">
        <f aca="false">IF($A327="","",IF(LEFT($A327,1)=L$10,$F327,""))</f>
        <v/>
      </c>
      <c r="M327" s="271" t="str">
        <f aca="false">IF($A327="","",IF(LEFT($A327,1)=M$10,$F327,""))</f>
        <v/>
      </c>
      <c r="N327" s="271" t="str">
        <f aca="false">IF($A327="","",IF(LEFT($A327,1)=N$10,$F327,""))</f>
        <v/>
      </c>
    </row>
    <row r="328" customFormat="false" ht="14.65" hidden="false" customHeight="true" outlineLevel="0" collapsed="false">
      <c r="A328" s="299" t="str">
        <f aca="false">Results!L109</f>
        <v>LL</v>
      </c>
      <c r="B328" s="300" t="n">
        <v>3</v>
      </c>
      <c r="C328" s="286" t="str">
        <f aca="false">IF(A328=0,"",INDEX(Womens_team_declarations,MATCH(A$325,Events_women,0),MATCH(A328,women_short_codes,0)))</f>
        <v>Isobel Muir</v>
      </c>
      <c r="D328" s="286" t="str">
        <f aca="false">IF(A328=0,"",INDEX(Club_names,MATCH(A328,women_short_codes,0)))</f>
        <v>Arena 80</v>
      </c>
      <c r="E328" s="301" t="str">
        <f aca="false">Results!M109</f>
        <v>6:29.1</v>
      </c>
      <c r="F328" s="302" t="n">
        <v>4</v>
      </c>
      <c r="H328" s="271" t="n">
        <f aca="false">IF($A328="","",IF(LEFT($A328,1)=H$10,$F328,""))</f>
        <v>4</v>
      </c>
      <c r="I328" s="271" t="str">
        <f aca="false">IF($A328="","",IF(LEFT($A328,1)=I$10,$F328,""))</f>
        <v/>
      </c>
      <c r="J328" s="271" t="str">
        <f aca="false">IF($A328="","",IF(LEFT($A328,1)=J$10,$F328,""))</f>
        <v/>
      </c>
      <c r="K328" s="271" t="str">
        <f aca="false">IF($A328="","",IF(LEFT($A328,1)=K$10,$F328,""))</f>
        <v/>
      </c>
      <c r="L328" s="271" t="str">
        <f aca="false">IF($A328="","",IF(LEFT($A328,1)=L$10,$F328,""))</f>
        <v/>
      </c>
      <c r="M328" s="271" t="str">
        <f aca="false">IF($A328="","",IF(LEFT($A328,1)=M$10,$F328,""))</f>
        <v/>
      </c>
      <c r="N328" s="271" t="str">
        <f aca="false">IF($A328="","",IF(LEFT($A328,1)=N$10,$F328,""))</f>
        <v/>
      </c>
    </row>
    <row r="329" customFormat="false" ht="14.65" hidden="false" customHeight="true" outlineLevel="0" collapsed="false">
      <c r="A329" s="299" t="n">
        <f aca="false">Results!L110</f>
        <v>0</v>
      </c>
      <c r="B329" s="300" t="n">
        <v>4</v>
      </c>
      <c r="C329" s="286" t="str">
        <f aca="false">IF(A329=0,"",INDEX(Womens_team_declarations,MATCH(A$325,Events_women,0),MATCH(A329,women_short_codes,0)))</f>
        <v/>
      </c>
      <c r="D329" s="286" t="str">
        <f aca="false">IF(A329=0,"",INDEX(Club_names,MATCH(A329,women_short_codes,0)))</f>
        <v/>
      </c>
      <c r="E329" s="301" t="n">
        <f aca="false">Results!M110</f>
        <v>0</v>
      </c>
      <c r="F329" s="302" t="n">
        <v>3</v>
      </c>
      <c r="H329" s="271" t="str">
        <f aca="false">IF($A329="","",IF(LEFT($A329,1)=H$10,$F329,""))</f>
        <v/>
      </c>
      <c r="I329" s="271" t="str">
        <f aca="false">IF($A329="","",IF(LEFT($A329,1)=I$10,$F329,""))</f>
        <v/>
      </c>
      <c r="J329" s="271" t="str">
        <f aca="false">IF($A329="","",IF(LEFT($A329,1)=J$10,$F329,""))</f>
        <v/>
      </c>
      <c r="K329" s="271" t="str">
        <f aca="false">IF($A329="","",IF(LEFT($A329,1)=K$10,$F329,""))</f>
        <v/>
      </c>
      <c r="L329" s="271" t="str">
        <f aca="false">IF($A329="","",IF(LEFT($A329,1)=L$10,$F329,""))</f>
        <v/>
      </c>
      <c r="M329" s="271" t="str">
        <f aca="false">IF($A329="","",IF(LEFT($A329,1)=M$10,$F329,""))</f>
        <v/>
      </c>
      <c r="N329" s="271" t="str">
        <f aca="false">IF($A329="","",IF(LEFT($A329,1)=N$10,$F329,""))</f>
        <v/>
      </c>
    </row>
    <row r="330" customFormat="false" ht="14.65" hidden="false" customHeight="true" outlineLevel="0" collapsed="false">
      <c r="A330" s="299" t="n">
        <f aca="false">Results!L111</f>
        <v>0</v>
      </c>
      <c r="B330" s="300" t="n">
        <v>5</v>
      </c>
      <c r="C330" s="286" t="str">
        <f aca="false">IF(A330=0,"",INDEX(Womens_team_declarations,MATCH(A$325,Events_women,0),MATCH(A330,women_short_codes,0)))</f>
        <v/>
      </c>
      <c r="D330" s="286" t="str">
        <f aca="false">IF(A330=0,"",INDEX(Club_names,MATCH(A330,women_short_codes,0)))</f>
        <v/>
      </c>
      <c r="E330" s="301" t="n">
        <f aca="false">Results!M111</f>
        <v>0</v>
      </c>
      <c r="F330" s="302" t="n">
        <v>2</v>
      </c>
      <c r="H330" s="271" t="str">
        <f aca="false">IF($A330="","",IF(LEFT($A330,1)=H$10,$F330,""))</f>
        <v/>
      </c>
      <c r="I330" s="271" t="str">
        <f aca="false">IF($A330="","",IF(LEFT($A330,1)=I$10,$F330,""))</f>
        <v/>
      </c>
      <c r="J330" s="271" t="str">
        <f aca="false">IF($A330="","",IF(LEFT($A330,1)=J$10,$F330,""))</f>
        <v/>
      </c>
      <c r="K330" s="271" t="str">
        <f aca="false">IF($A330="","",IF(LEFT($A330,1)=K$10,$F330,""))</f>
        <v/>
      </c>
      <c r="L330" s="271" t="str">
        <f aca="false">IF($A330="","",IF(LEFT($A330,1)=L$10,$F330,""))</f>
        <v/>
      </c>
      <c r="M330" s="271" t="str">
        <f aca="false">IF($A330="","",IF(LEFT($A330,1)=M$10,$F330,""))</f>
        <v/>
      </c>
      <c r="N330" s="271" t="str">
        <f aca="false">IF($A330="","",IF(LEFT($A330,1)=N$10,$F330,""))</f>
        <v/>
      </c>
    </row>
    <row r="331" customFormat="false" ht="14.65" hidden="false" customHeight="true" outlineLevel="0" collapsed="false">
      <c r="A331" s="299" t="n">
        <f aca="false">Results!L112</f>
        <v>0</v>
      </c>
      <c r="B331" s="300" t="n">
        <v>6</v>
      </c>
      <c r="C331" s="286" t="str">
        <f aca="false">IF(A331=0,"",INDEX(Womens_team_declarations,MATCH(A$325,Events_women,0),MATCH(A331,women_short_codes,0)))</f>
        <v/>
      </c>
      <c r="D331" s="286" t="str">
        <f aca="false">IF(A331=0,"",INDEX(Club_names,MATCH(A331,women_short_codes,0)))</f>
        <v/>
      </c>
      <c r="E331" s="301" t="n">
        <f aca="false">Results!M112</f>
        <v>0</v>
      </c>
      <c r="F331" s="302" t="n">
        <v>1</v>
      </c>
      <c r="H331" s="271" t="str">
        <f aca="false">IF($A331="","",IF(LEFT($A331,1)=H$10,$F331,""))</f>
        <v/>
      </c>
      <c r="I331" s="271" t="str">
        <f aca="false">IF($A331="","",IF(LEFT($A331,1)=I$10,$F331,""))</f>
        <v/>
      </c>
      <c r="J331" s="271" t="str">
        <f aca="false">IF($A331="","",IF(LEFT($A331,1)=J$10,$F331,""))</f>
        <v/>
      </c>
      <c r="K331" s="271" t="str">
        <f aca="false">IF($A331="","",IF(LEFT($A331,1)=K$10,$F331,""))</f>
        <v/>
      </c>
      <c r="L331" s="271" t="str">
        <f aca="false">IF($A331="","",IF(LEFT($A331,1)=L$10,$F331,""))</f>
        <v/>
      </c>
      <c r="M331" s="271" t="str">
        <f aca="false">IF($A331="","",IF(LEFT($A331,1)=M$10,$F331,""))</f>
        <v/>
      </c>
      <c r="N331" s="271" t="str">
        <f aca="false">IF($A331="","",IF(LEFT($A331,1)=N$10,$F331,""))</f>
        <v/>
      </c>
    </row>
    <row r="332" customFormat="false" ht="14.65" hidden="false" customHeight="true" outlineLevel="0" collapsed="false">
      <c r="A332" s="263" t="str">
        <f aca="false">Results!A113</f>
        <v>1500m</v>
      </c>
      <c r="C332" s="283" t="str">
        <f aca="false">CONCATENATE("Womens ",P332)</f>
        <v>Womens 1500m 50+</v>
      </c>
      <c r="D332" s="290"/>
      <c r="E332" s="263" t="n">
        <f aca="false">Results!E294</f>
        <v>0</v>
      </c>
      <c r="P332" s="0" t="str">
        <f aca="false">CONCATENATE(A332," 50+")</f>
        <v>1500m 50+</v>
      </c>
    </row>
    <row r="333" customFormat="false" ht="14.65" hidden="false" customHeight="true" outlineLevel="0" collapsed="false">
      <c r="A333" s="304" t="n">
        <f aca="false">Results!D114</f>
        <v>20</v>
      </c>
      <c r="B333" s="300" t="n">
        <v>1</v>
      </c>
      <c r="C333" s="286" t="str">
        <f aca="false">IF(A333=0,"",INDEX(Womens_team_declarations,MATCH(A$332,Events_women,0),MATCH(A333,women_short_codes,0)))</f>
        <v>Caroline Wood</v>
      </c>
      <c r="D333" s="286" t="str">
        <f aca="false">IF(A333=0,"",INDEX(Club_names,MATCH(A333,women_short_codes,0)))</f>
        <v>Arena 80</v>
      </c>
      <c r="E333" s="301" t="str">
        <f aca="false">Results!E114</f>
        <v>5:59.8</v>
      </c>
      <c r="F333" s="302" t="n">
        <v>6</v>
      </c>
      <c r="H333" s="271" t="n">
        <f aca="false">IF($A333="","",IF($A333=H$13,$F333,""))</f>
        <v>6</v>
      </c>
      <c r="I333" s="271" t="str">
        <f aca="false">IF($A333="","",IF($A333=I$13,$F333,""))</f>
        <v/>
      </c>
      <c r="J333" s="271" t="str">
        <f aca="false">IF($A333="","",IF($A333=J$13,$F333,""))</f>
        <v/>
      </c>
      <c r="K333" s="271" t="str">
        <f aca="false">IF($A333="","",IF($A333=K$13,$F333,""))</f>
        <v/>
      </c>
      <c r="L333" s="271" t="str">
        <f aca="false">IF($A333="","",IF($A333=L$13,$F333,""))</f>
        <v/>
      </c>
      <c r="M333" s="271" t="str">
        <f aca="false">IF($A333="","",IF($A333=M$13,$F333,""))</f>
        <v/>
      </c>
      <c r="N333" s="271" t="str">
        <f aca="false">IF($A333="","",IF($A333=N$13,$F333,""))</f>
        <v/>
      </c>
    </row>
    <row r="334" customFormat="false" ht="14.65" hidden="false" customHeight="true" outlineLevel="0" collapsed="false">
      <c r="A334" s="304" t="n">
        <f aca="false">Results!D115</f>
        <v>26</v>
      </c>
      <c r="B334" s="300" t="n">
        <v>2</v>
      </c>
      <c r="C334" s="286" t="str">
        <f aca="false">IF(A334=0,"",INDEX(Womens_team_declarations,MATCH(A$332,Events_women,0),MATCH(A334,women_short_codes,0)))</f>
        <v>Mary Sanderson</v>
      </c>
      <c r="D334" s="286" t="str">
        <f aca="false">IF(A334=0,"",INDEX(Club_names,MATCH(A334,women_short_codes,0)))</f>
        <v>Hastings AC</v>
      </c>
      <c r="E334" s="301" t="str">
        <f aca="false">Results!E115</f>
        <v>6:06.7</v>
      </c>
      <c r="F334" s="302" t="n">
        <v>5</v>
      </c>
      <c r="H334" s="271" t="str">
        <f aca="false">IF($A334="","",IF($A334=H$13,$F334,""))</f>
        <v/>
      </c>
      <c r="I334" s="271" t="str">
        <f aca="false">IF($A334="","",IF($A334=I$13,$F334,""))</f>
        <v/>
      </c>
      <c r="J334" s="271" t="str">
        <f aca="false">IF($A334="","",IF($A334=J$13,$F334,""))</f>
        <v/>
      </c>
      <c r="K334" s="271" t="str">
        <f aca="false">IF($A334="","",IF($A334=K$13,$F334,""))</f>
        <v/>
      </c>
      <c r="L334" s="271" t="n">
        <f aca="false">IF($A334="","",IF($A334=L$13,$F334,""))</f>
        <v>5</v>
      </c>
      <c r="M334" s="271" t="str">
        <f aca="false">IF($A334="","",IF($A334=M$13,$F334,""))</f>
        <v/>
      </c>
      <c r="N334" s="271" t="str">
        <f aca="false">IF($A334="","",IF($A334=N$13,$F334,""))</f>
        <v/>
      </c>
    </row>
    <row r="335" customFormat="false" ht="14.65" hidden="false" customHeight="true" outlineLevel="0" collapsed="false">
      <c r="A335" s="304" t="n">
        <f aca="false">Results!D116</f>
        <v>21</v>
      </c>
      <c r="B335" s="300" t="n">
        <v>3</v>
      </c>
      <c r="C335" s="286" t="str">
        <f aca="false">IF(A335=0,"",INDEX(Womens_team_declarations,MATCH(A$332,Events_women,0),MATCH(A335,women_short_codes,0)))</f>
        <v>Jeanette Kenneally</v>
      </c>
      <c r="D335" s="286" t="str">
        <f aca="false">IF(A335=0,"",INDEX(Club_names,MATCH(A335,women_short_codes,0)))</f>
        <v>Brighton &amp; Hove AC</v>
      </c>
      <c r="E335" s="301" t="str">
        <f aca="false">Results!E116</f>
        <v>6:16.6</v>
      </c>
      <c r="F335" s="302" t="n">
        <v>4</v>
      </c>
      <c r="H335" s="271" t="str">
        <f aca="false">IF($A335="","",IF($A335=H$13,$F335,""))</f>
        <v/>
      </c>
      <c r="I335" s="271" t="n">
        <f aca="false">IF($A335="","",IF($A335=I$13,$F335,""))</f>
        <v>4</v>
      </c>
      <c r="J335" s="271" t="str">
        <f aca="false">IF($A335="","",IF($A335=J$13,$F335,""))</f>
        <v/>
      </c>
      <c r="K335" s="271" t="str">
        <f aca="false">IF($A335="","",IF($A335=K$13,$F335,""))</f>
        <v/>
      </c>
      <c r="L335" s="271" t="str">
        <f aca="false">IF($A335="","",IF($A335=L$13,$F335,""))</f>
        <v/>
      </c>
      <c r="M335" s="271" t="str">
        <f aca="false">IF($A335="","",IF($A335=M$13,$F335,""))</f>
        <v/>
      </c>
      <c r="N335" s="271" t="str">
        <f aca="false">IF($A335="","",IF($A335=N$13,$F335,""))</f>
        <v/>
      </c>
    </row>
    <row r="336" customFormat="false" ht="14.65" hidden="false" customHeight="true" outlineLevel="0" collapsed="false">
      <c r="A336" s="304" t="n">
        <f aca="false">Results!D117</f>
        <v>27</v>
      </c>
      <c r="B336" s="300" t="n">
        <v>4</v>
      </c>
      <c r="C336" s="286" t="str">
        <f aca="false">IF(A336=0,"",INDEX(Womens_team_declarations,MATCH(A$332,Events_women,0),MATCH(A336,women_short_codes,0)))</f>
        <v>Jac Barnes</v>
      </c>
      <c r="D336" s="286" t="str">
        <f aca="false">IF(A336=0,"",INDEX(Club_names,MATCH(A336,women_short_codes,0)))</f>
        <v>Haywards Heath &amp; Lewes</v>
      </c>
      <c r="E336" s="301" t="str">
        <f aca="false">Results!E117</f>
        <v>6:33..7</v>
      </c>
      <c r="F336" s="302" t="n">
        <v>3</v>
      </c>
      <c r="H336" s="271" t="str">
        <f aca="false">IF($A336="","",IF($A336=H$13,$F336,""))</f>
        <v/>
      </c>
      <c r="I336" s="271" t="str">
        <f aca="false">IF($A336="","",IF($A336=I$13,$F336,""))</f>
        <v/>
      </c>
      <c r="J336" s="271" t="str">
        <f aca="false">IF($A336="","",IF($A336=J$13,$F336,""))</f>
        <v/>
      </c>
      <c r="K336" s="271" t="str">
        <f aca="false">IF($A336="","",IF($A336=K$13,$F336,""))</f>
        <v/>
      </c>
      <c r="L336" s="271" t="str">
        <f aca="false">IF($A336="","",IF($A336=L$13,$F336,""))</f>
        <v/>
      </c>
      <c r="M336" s="271" t="n">
        <f aca="false">IF($A336="","",IF($A336=M$13,$F336,""))</f>
        <v>3</v>
      </c>
      <c r="N336" s="271" t="str">
        <f aca="false">IF($A336="","",IF($A336=N$13,$F336,""))</f>
        <v/>
      </c>
    </row>
    <row r="337" customFormat="false" ht="14.65" hidden="false" customHeight="true" outlineLevel="0" collapsed="false">
      <c r="A337" s="304" t="n">
        <f aca="false">Results!D118</f>
        <v>0</v>
      </c>
      <c r="B337" s="300" t="n">
        <v>5</v>
      </c>
      <c r="C337" s="286" t="str">
        <f aca="false">IF(A337=0,"",INDEX(Womens_team_declarations,MATCH(A$332,Events_women,0),MATCH(A337,women_short_codes,0)))</f>
        <v/>
      </c>
      <c r="D337" s="286" t="str">
        <f aca="false">IF(A337=0,"",INDEX(Club_names,MATCH(A337,women_short_codes,0)))</f>
        <v/>
      </c>
      <c r="E337" s="301" t="n">
        <f aca="false">Results!E118</f>
        <v>0</v>
      </c>
      <c r="F337" s="302" t="n">
        <v>2</v>
      </c>
      <c r="H337" s="271" t="str">
        <f aca="false">IF($A337="","",IF($A337=H$13,$F337,""))</f>
        <v/>
      </c>
      <c r="I337" s="271" t="str">
        <f aca="false">IF($A337="","",IF($A337=I$13,$F337,""))</f>
        <v/>
      </c>
      <c r="J337" s="271" t="str">
        <f aca="false">IF($A337="","",IF($A337=J$13,$F337,""))</f>
        <v/>
      </c>
      <c r="K337" s="271" t="str">
        <f aca="false">IF($A337="","",IF($A337=K$13,$F337,""))</f>
        <v/>
      </c>
      <c r="L337" s="271" t="str">
        <f aca="false">IF($A337="","",IF($A337=L$13,$F337,""))</f>
        <v/>
      </c>
      <c r="M337" s="271" t="str">
        <f aca="false">IF($A337="","",IF($A337=M$13,$F337,""))</f>
        <v/>
      </c>
      <c r="N337" s="271" t="str">
        <f aca="false">IF($A337="","",IF($A337=N$13,$F337,""))</f>
        <v/>
      </c>
    </row>
    <row r="338" customFormat="false" ht="14.65" hidden="false" customHeight="true" outlineLevel="0" collapsed="false">
      <c r="A338" s="304" t="n">
        <f aca="false">Results!D119</f>
        <v>0</v>
      </c>
      <c r="B338" s="300" t="n">
        <v>6</v>
      </c>
      <c r="C338" s="286" t="str">
        <f aca="false">IF(A338=0,"",INDEX(Womens_team_declarations,MATCH(A$332,Events_women,0),MATCH(A338,women_short_codes,0)))</f>
        <v/>
      </c>
      <c r="D338" s="286" t="str">
        <f aca="false">IF(A338=0,"",INDEX(Club_names,MATCH(A338,women_short_codes,0)))</f>
        <v/>
      </c>
      <c r="E338" s="301" t="n">
        <f aca="false">Results!E119</f>
        <v>0</v>
      </c>
      <c r="F338" s="302" t="n">
        <v>1</v>
      </c>
      <c r="H338" s="271" t="str">
        <f aca="false">IF($A338="","",IF($A338=H$13,$F338,""))</f>
        <v/>
      </c>
      <c r="I338" s="271" t="str">
        <f aca="false">IF($A338="","",IF($A338=I$13,$F338,""))</f>
        <v/>
      </c>
      <c r="J338" s="271" t="str">
        <f aca="false">IF($A338="","",IF($A338=J$13,$F338,""))</f>
        <v/>
      </c>
      <c r="K338" s="271" t="str">
        <f aca="false">IF($A338="","",IF($A338=K$13,$F338,""))</f>
        <v/>
      </c>
      <c r="L338" s="271" t="str">
        <f aca="false">IF($A338="","",IF($A338=L$13,$F338,""))</f>
        <v/>
      </c>
      <c r="M338" s="271" t="str">
        <f aca="false">IF($A338="","",IF($A338=M$13,$F338,""))</f>
        <v/>
      </c>
      <c r="N338" s="271" t="str">
        <f aca="false">IF($A338="","",IF($A338=N$13,$F338,""))</f>
        <v/>
      </c>
    </row>
    <row r="339" customFormat="false" ht="14.65" hidden="false" customHeight="true" outlineLevel="0" collapsed="false">
      <c r="A339" s="263" t="str">
        <f aca="false">Results!I113</f>
        <v>1500m</v>
      </c>
      <c r="C339" s="283" t="str">
        <f aca="false">CONCATENATE("Womens ",P339)</f>
        <v>Womens 1500m 60+</v>
      </c>
      <c r="D339" s="290"/>
      <c r="E339" s="263" t="n">
        <f aca="false">Results!E305</f>
        <v>0</v>
      </c>
      <c r="P339" s="0" t="str">
        <f aca="false">CONCATENATE(A339," 60+")</f>
        <v>1500m 60+</v>
      </c>
    </row>
    <row r="340" customFormat="false" ht="14.65" hidden="false" customHeight="true" outlineLevel="0" collapsed="false">
      <c r="A340" s="299" t="n">
        <f aca="false">Results!L114</f>
        <v>30</v>
      </c>
      <c r="B340" s="300" t="n">
        <v>1</v>
      </c>
      <c r="C340" s="286" t="str">
        <f aca="false">IF(A340=0,"",INDEX(Womens_team_declarations,MATCH(A$339,Events_women,0),MATCH(A340,women_short_codes,0)))</f>
        <v>Nicky Yeates</v>
      </c>
      <c r="D340" s="286" t="str">
        <f aca="false">IF(A340=0,"",INDEX(Club_names,MATCH(A340,women_short_codes,0)))</f>
        <v>Arena 80</v>
      </c>
      <c r="E340" s="301" t="str">
        <f aca="false">Results!M114</f>
        <v>6:28.5</v>
      </c>
      <c r="F340" s="302" t="n">
        <v>6</v>
      </c>
      <c r="H340" s="271" t="n">
        <f aca="false">IF($A340="","",IF($A340=H$14,$F340,""))</f>
        <v>6</v>
      </c>
      <c r="I340" s="271" t="str">
        <f aca="false">IF($A340="","",IF($A340=I$14,$F340,""))</f>
        <v/>
      </c>
      <c r="J340" s="271" t="str">
        <f aca="false">IF($A340="","",IF($A340=J$14,$F340,""))</f>
        <v/>
      </c>
      <c r="K340" s="271" t="str">
        <f aca="false">IF($A340="","",IF($A340=K$14,$F340,""))</f>
        <v/>
      </c>
      <c r="L340" s="271" t="str">
        <f aca="false">IF($A340="","",IF($A340=L$14,$F340,""))</f>
        <v/>
      </c>
      <c r="M340" s="271" t="str">
        <f aca="false">IF($A340="","",IF($A340=M$14,$F340,""))</f>
        <v/>
      </c>
      <c r="N340" s="271" t="str">
        <f aca="false">IF($A340="","",IF($A340=N$14,$F340,""))</f>
        <v/>
      </c>
    </row>
    <row r="341" customFormat="false" ht="14.65" hidden="false" customHeight="true" outlineLevel="0" collapsed="false">
      <c r="A341" s="299" t="n">
        <f aca="false">Results!L115</f>
        <v>37</v>
      </c>
      <c r="B341" s="300" t="n">
        <v>2</v>
      </c>
      <c r="C341" s="286" t="str">
        <f aca="false">IF(A341=0,"",INDEX(Womens_team_declarations,MATCH(A$339,Events_women,0),MATCH(A341,women_short_codes,0)))</f>
        <v>Karin Divall</v>
      </c>
      <c r="D341" s="286" t="str">
        <f aca="false">IF(A341=0,"",INDEX(Club_names,MATCH(A341,women_short_codes,0)))</f>
        <v>Haywards Heath &amp; Lewes</v>
      </c>
      <c r="E341" s="301" t="str">
        <f aca="false">Results!M115</f>
        <v>6:32.8</v>
      </c>
      <c r="F341" s="302" t="n">
        <v>5</v>
      </c>
      <c r="H341" s="271" t="str">
        <f aca="false">IF($A341="","",IF($A341=H$14,$F341,""))</f>
        <v/>
      </c>
      <c r="I341" s="271" t="str">
        <f aca="false">IF($A341="","",IF($A341=I$14,$F341,""))</f>
        <v/>
      </c>
      <c r="J341" s="271" t="str">
        <f aca="false">IF($A341="","",IF($A341=J$14,$F341,""))</f>
        <v/>
      </c>
      <c r="K341" s="271" t="str">
        <f aca="false">IF($A341="","",IF($A341=K$14,$F341,""))</f>
        <v/>
      </c>
      <c r="L341" s="271" t="str">
        <f aca="false">IF($A341="","",IF($A341=L$14,$F341,""))</f>
        <v/>
      </c>
      <c r="M341" s="271" t="n">
        <f aca="false">IF($A341="","",IF($A341=M$14,$F341,""))</f>
        <v>5</v>
      </c>
      <c r="N341" s="271" t="str">
        <f aca="false">IF($A341="","",IF($A341=N$14,$F341,""))</f>
        <v/>
      </c>
    </row>
    <row r="342" customFormat="false" ht="14.65" hidden="false" customHeight="true" outlineLevel="0" collapsed="false">
      <c r="A342" s="299" t="n">
        <f aca="false">Results!L116</f>
        <v>31</v>
      </c>
      <c r="B342" s="300" t="n">
        <v>3</v>
      </c>
      <c r="C342" s="286" t="str">
        <f aca="false">IF(A342=0,"",INDEX(Womens_team_declarations,MATCH(A$339,Events_women,0),MATCH(A342,women_short_codes,0)))</f>
        <v>Judith Carder</v>
      </c>
      <c r="D342" s="286" t="str">
        <f aca="false">IF(A342=0,"",INDEX(Club_names,MATCH(A342,women_short_codes,0)))</f>
        <v>Brighton &amp; Hove AC</v>
      </c>
      <c r="E342" s="301" t="str">
        <f aca="false">Results!M116</f>
        <v>7:01.2</v>
      </c>
      <c r="F342" s="302" t="n">
        <v>4</v>
      </c>
      <c r="H342" s="271" t="str">
        <f aca="false">IF($A342="","",IF($A342=H$14,$F342,""))</f>
        <v/>
      </c>
      <c r="I342" s="271" t="n">
        <f aca="false">IF($A342="","",IF($A342=I$14,$F342,""))</f>
        <v>4</v>
      </c>
      <c r="J342" s="271" t="str">
        <f aca="false">IF($A342="","",IF($A342=J$14,$F342,""))</f>
        <v/>
      </c>
      <c r="K342" s="271" t="str">
        <f aca="false">IF($A342="","",IF($A342=K$14,$F342,""))</f>
        <v/>
      </c>
      <c r="L342" s="271" t="str">
        <f aca="false">IF($A342="","",IF($A342=L$14,$F342,""))</f>
        <v/>
      </c>
      <c r="M342" s="271" t="str">
        <f aca="false">IF($A342="","",IF($A342=M$14,$F342,""))</f>
        <v/>
      </c>
      <c r="N342" s="271" t="str">
        <f aca="false">IF($A342="","",IF($A342=N$14,$F342,""))</f>
        <v/>
      </c>
    </row>
    <row r="343" customFormat="false" ht="14.65" hidden="false" customHeight="true" outlineLevel="0" collapsed="false">
      <c r="A343" s="299" t="n">
        <f aca="false">Results!L117</f>
        <v>36</v>
      </c>
      <c r="B343" s="300" t="n">
        <v>4</v>
      </c>
      <c r="C343" s="286" t="str">
        <f aca="false">IF(A343=0,"",INDEX(Womens_team_declarations,MATCH(A$339,Events_women,0),MATCH(A343,women_short_codes,0)))</f>
        <v>Frances Burnham</v>
      </c>
      <c r="D343" s="286" t="str">
        <f aca="false">IF(A343=0,"",INDEX(Club_names,MATCH(A343,women_short_codes,0)))</f>
        <v>Hastings AC</v>
      </c>
      <c r="E343" s="301" t="str">
        <f aca="false">Results!M117</f>
        <v>7:09.4</v>
      </c>
      <c r="F343" s="302" t="n">
        <v>3</v>
      </c>
      <c r="H343" s="271" t="str">
        <f aca="false">IF($A343="","",IF($A343=H$14,$F343,""))</f>
        <v/>
      </c>
      <c r="I343" s="271" t="str">
        <f aca="false">IF($A343="","",IF($A343=I$14,$F343,""))</f>
        <v/>
      </c>
      <c r="J343" s="271" t="str">
        <f aca="false">IF($A343="","",IF($A343=J$14,$F343,""))</f>
        <v/>
      </c>
      <c r="K343" s="271" t="str">
        <f aca="false">IF($A343="","",IF($A343=K$14,$F343,""))</f>
        <v/>
      </c>
      <c r="L343" s="271" t="n">
        <f aca="false">IF($A343="","",IF($A343=L$14,$F343,""))</f>
        <v>3</v>
      </c>
      <c r="M343" s="271" t="str">
        <f aca="false">IF($A343="","",IF($A343=M$14,$F343,""))</f>
        <v/>
      </c>
      <c r="N343" s="271" t="str">
        <f aca="false">IF($A343="","",IF($A343=N$14,$F343,""))</f>
        <v/>
      </c>
    </row>
    <row r="344" customFormat="false" ht="14.65" hidden="false" customHeight="true" outlineLevel="0" collapsed="false">
      <c r="A344" s="299" t="n">
        <f aca="false">Results!L118</f>
        <v>34</v>
      </c>
      <c r="B344" s="300" t="n">
        <v>5</v>
      </c>
      <c r="C344" s="286" t="str">
        <f aca="false">IF(A344=0,"",INDEX(Womens_team_declarations,MATCH(A$339,Events_women,0),MATCH(A344,women_short_codes,0)))</f>
        <v>Julie Chicken</v>
      </c>
      <c r="D344" s="286" t="str">
        <f aca="false">IF(A344=0,"",INDEX(Club_names,MATCH(A344,women_short_codes,0)))</f>
        <v>Eastbourne &amp; Hailsham</v>
      </c>
      <c r="E344" s="301" t="str">
        <f aca="false">Results!M118</f>
        <v>7:33.0</v>
      </c>
      <c r="F344" s="302" t="n">
        <v>2</v>
      </c>
      <c r="H344" s="271" t="str">
        <f aca="false">IF($A344="","",IF($A344=H$14,$F344,""))</f>
        <v/>
      </c>
      <c r="I344" s="271" t="str">
        <f aca="false">IF($A344="","",IF($A344=I$14,$F344,""))</f>
        <v/>
      </c>
      <c r="J344" s="271" t="str">
        <f aca="false">IF($A344="","",IF($A344=J$14,$F344,""))</f>
        <v/>
      </c>
      <c r="K344" s="271" t="n">
        <f aca="false">IF($A344="","",IF($A344=K$14,$F344,""))</f>
        <v>2</v>
      </c>
      <c r="L344" s="271" t="str">
        <f aca="false">IF($A344="","",IF($A344=L$14,$F344,""))</f>
        <v/>
      </c>
      <c r="M344" s="271" t="str">
        <f aca="false">IF($A344="","",IF($A344=M$14,$F344,""))</f>
        <v/>
      </c>
      <c r="N344" s="271" t="str">
        <f aca="false">IF($A344="","",IF($A344=N$14,$F344,""))</f>
        <v/>
      </c>
    </row>
    <row r="345" customFormat="false" ht="14.65" hidden="false" customHeight="true" outlineLevel="0" collapsed="false">
      <c r="A345" s="299" t="n">
        <f aca="false">Results!L119</f>
        <v>0</v>
      </c>
      <c r="B345" s="300" t="n">
        <v>6</v>
      </c>
      <c r="C345" s="286" t="str">
        <f aca="false">IF(A345=0,"",INDEX(Womens_team_declarations,MATCH(A$339,Events_women,0),MATCH(A345,women_short_codes,0)))</f>
        <v/>
      </c>
      <c r="D345" s="286" t="str">
        <f aca="false">IF(A345=0,"",INDEX(Club_names,MATCH(A345,women_short_codes,0)))</f>
        <v/>
      </c>
      <c r="E345" s="301" t="n">
        <f aca="false">Results!M119</f>
        <v>0</v>
      </c>
      <c r="F345" s="302" t="n">
        <v>1</v>
      </c>
      <c r="H345" s="271" t="str">
        <f aca="false">IF($A345="","",IF($A345=H$14,$F345,""))</f>
        <v/>
      </c>
      <c r="I345" s="271" t="str">
        <f aca="false">IF($A345="","",IF($A345=I$14,$F345,""))</f>
        <v/>
      </c>
      <c r="J345" s="271" t="str">
        <f aca="false">IF($A345="","",IF($A345=J$14,$F345,""))</f>
        <v/>
      </c>
      <c r="K345" s="271" t="str">
        <f aca="false">IF($A345="","",IF($A345=K$14,$F345,""))</f>
        <v/>
      </c>
      <c r="L345" s="271" t="str">
        <f aca="false">IF($A345="","",IF($A345=L$14,$F345,""))</f>
        <v/>
      </c>
      <c r="M345" s="271" t="str">
        <f aca="false">IF($A345="","",IF($A345=M$14,$F345,""))</f>
        <v/>
      </c>
      <c r="N345" s="271" t="str">
        <f aca="false">IF($A345="","",IF($A345=N$14,$F345,""))</f>
        <v/>
      </c>
    </row>
    <row r="346" customFormat="false" ht="14.65" hidden="false" customHeight="true" outlineLevel="0" collapsed="false">
      <c r="A346" s="263" t="str">
        <f aca="false">Results!P106</f>
        <v>Medley Relay</v>
      </c>
      <c r="C346" s="283" t="str">
        <f aca="false">CONCATENATE("Womens ",P346)</f>
        <v>Womens Medley Relay</v>
      </c>
      <c r="D346" s="290"/>
      <c r="E346" s="263" t="n">
        <f aca="false">Results!E316</f>
        <v>0</v>
      </c>
      <c r="P346" s="0" t="str">
        <f aca="false">CONCATENATE(A346)</f>
        <v>Medley Relay</v>
      </c>
    </row>
    <row r="347" customFormat="false" ht="25.35" hidden="false" customHeight="true" outlineLevel="0" collapsed="false">
      <c r="A347" s="305" t="str">
        <f aca="false">Results!S107</f>
        <v>T</v>
      </c>
      <c r="B347" s="306" t="n">
        <v>1</v>
      </c>
      <c r="C347" s="295" t="str">
        <f aca="false">IF(A347=0,"",INDEX(Womens_team_declarations,MATCH(A$346,Events_women,0)+3,MATCH(A347,women_short_codes,0)+2))</f>
        <v>Jenna Levett, Julie Lovelle, Jo Body &amp; Mary Sanderson</v>
      </c>
      <c r="D347" s="286" t="str">
        <f aca="false">IF(A347=0,"",INDEX(Club_names,MATCH(A347,women_short_codes,0)))</f>
        <v>Hastings AC</v>
      </c>
      <c r="E347" s="301" t="str">
        <f aca="false">Results!T107</f>
        <v>5:22.9</v>
      </c>
      <c r="F347" s="307" t="n">
        <v>6</v>
      </c>
      <c r="H347" s="271" t="str">
        <f aca="false">IF($A347="","",IF(LEFT($A347,1)=H$10,$F347,""))</f>
        <v/>
      </c>
      <c r="I347" s="271" t="str">
        <f aca="false">IF($A347="","",IF(LEFT($A347,1)=I$10,$F347,""))</f>
        <v/>
      </c>
      <c r="J347" s="271" t="str">
        <f aca="false">IF($A347="","",IF(LEFT($A347,1)=J$10,$F347,""))</f>
        <v/>
      </c>
      <c r="K347" s="271" t="str">
        <f aca="false">IF($A347="","",IF(LEFT($A347,1)=K$10,$F347,""))</f>
        <v/>
      </c>
      <c r="L347" s="271" t="n">
        <f aca="false">IF($A347="","",IF(LEFT($A347,1)=L$10,$F347,""))</f>
        <v>6</v>
      </c>
      <c r="M347" s="271" t="str">
        <f aca="false">IF($A347="","",IF(LEFT($A347,1)=M$10,$F347,""))</f>
        <v/>
      </c>
      <c r="N347" s="271" t="str">
        <f aca="false">IF($A347="","",IF(LEFT($A347,1)=N$10,$F347,""))</f>
        <v/>
      </c>
    </row>
    <row r="348" customFormat="false" ht="26.25" hidden="false" customHeight="true" outlineLevel="0" collapsed="false">
      <c r="A348" s="305" t="str">
        <f aca="false">Results!S110</f>
        <v>L</v>
      </c>
      <c r="B348" s="306" t="n">
        <v>2</v>
      </c>
      <c r="C348" s="295" t="str">
        <f aca="false">IF(A348=0,"",INDEX(Womens_team_declarations,MATCH(A$346,Events_women,0)+3,MATCH(A348,women_short_codes,0)+2))</f>
        <v>Isobel Muir, Yvonne Patrick, Kirsty Parker &amp; Katie Wright</v>
      </c>
      <c r="D348" s="298" t="str">
        <f aca="false">IF(A348=0,"",INDEX('Team Declaration'!$C$20:$BI$34,1,MATCH(LEFT(A348,1),'Team Declaration'!$C$21:$BI$21,0)))</f>
        <v>Arena 80</v>
      </c>
      <c r="E348" s="301" t="str">
        <f aca="false">Results!T110</f>
        <v>5:24.8</v>
      </c>
      <c r="F348" s="307" t="n">
        <v>5</v>
      </c>
      <c r="H348" s="271" t="n">
        <f aca="false">IF($A348="","",IF(LEFT($A348,1)=H$10,$F348,""))</f>
        <v>5</v>
      </c>
      <c r="I348" s="271" t="str">
        <f aca="false">IF($A348="","",IF(LEFT($A348,1)=I$10,$F348,""))</f>
        <v/>
      </c>
      <c r="J348" s="271" t="str">
        <f aca="false">IF($A348="","",IF(LEFT($A348,1)=J$10,$F348,""))</f>
        <v/>
      </c>
      <c r="K348" s="271" t="str">
        <f aca="false">IF($A348="","",IF(LEFT($A348,1)=K$10,$F348,""))</f>
        <v/>
      </c>
      <c r="L348" s="271" t="str">
        <f aca="false">IF($A348="","",IF(LEFT($A348,1)=L$10,$F348,""))</f>
        <v/>
      </c>
      <c r="M348" s="271" t="str">
        <f aca="false">IF($A348="","",IF(LEFT($A348,1)=M$10,$F348,""))</f>
        <v/>
      </c>
      <c r="N348" s="271" t="str">
        <f aca="false">IF($A348="","",IF(LEFT($A348,1)=N$10,$F348,""))</f>
        <v/>
      </c>
    </row>
    <row r="349" customFormat="false" ht="26.25" hidden="false" customHeight="true" outlineLevel="0" collapsed="false">
      <c r="A349" s="305" t="str">
        <f aca="false">Results!S113</f>
        <v>C</v>
      </c>
      <c r="B349" s="306" t="n">
        <v>3</v>
      </c>
      <c r="C349" s="295" t="str">
        <f aca="false">IF(A349=0,"",INDEX(Womens_team_declarations,MATCH(A$346,Events_women,0)+3,MATCH(A349,women_short_codes,0)+2))</f>
        <v>Melanie Anning, Tracey Brockbank, Jo Wilding &amp; Freya Leman</v>
      </c>
      <c r="D349" s="298" t="str">
        <f aca="false">IF(A349=0,"",INDEX('Team Declaration'!$C$20:$BI$34,1,MATCH(LEFT(A349,1),'Team Declaration'!$C$21:$BI$21,0)))</f>
        <v>B&amp;H &amp; Hove AC</v>
      </c>
      <c r="E349" s="301" t="str">
        <f aca="false">Results!T113</f>
        <v>5:30.8</v>
      </c>
      <c r="F349" s="307" t="n">
        <v>4</v>
      </c>
      <c r="H349" s="271" t="str">
        <f aca="false">IF($A349="","",IF(LEFT($A349,1)=H$10,$F349,""))</f>
        <v/>
      </c>
      <c r="I349" s="271" t="n">
        <f aca="false">IF($A349="","",IF(LEFT($A349,1)=I$10,$F349,""))</f>
        <v>4</v>
      </c>
      <c r="J349" s="271" t="str">
        <f aca="false">IF($A349="","",IF(LEFT($A349,1)=J$10,$F349,""))</f>
        <v/>
      </c>
      <c r="K349" s="271" t="str">
        <f aca="false">IF($A349="","",IF(LEFT($A349,1)=K$10,$F349,""))</f>
        <v/>
      </c>
      <c r="L349" s="271" t="str">
        <f aca="false">IF($A349="","",IF(LEFT($A349,1)=L$10,$F349,""))</f>
        <v/>
      </c>
      <c r="M349" s="271" t="str">
        <f aca="false">IF($A349="","",IF(LEFT($A349,1)=M$10,$F349,""))</f>
        <v/>
      </c>
      <c r="N349" s="271" t="str">
        <f aca="false">IF($A349="","",IF(LEFT($A349,1)=N$10,$F349,""))</f>
        <v/>
      </c>
    </row>
    <row r="350" customFormat="false" ht="26.25" hidden="false" customHeight="true" outlineLevel="0" collapsed="false">
      <c r="A350" s="305" t="str">
        <f aca="false">Results!S116</f>
        <v>D</v>
      </c>
      <c r="B350" s="306" t="n">
        <v>4</v>
      </c>
      <c r="C350" s="295" t="str">
        <f aca="false">IF(A350=0,"",INDEX(Womens_team_declarations,MATCH(A$346,Events_women,0)+3,MATCH(A350,women_short_codes,0)+2))</f>
        <v>Cara Maker, Sue Keen, Felicity Webster &amp; Helen O’Sullivan</v>
      </c>
      <c r="D350" s="298" t="str">
        <f aca="false">IF(A350=0,"",INDEX('Team Declaration'!$C$20:$BI$34,1,MATCH(LEFT(A350,1),'Team Declaration'!$C$21:$BI$21,0)))</f>
        <v>Eastbourne &amp; Hailsham</v>
      </c>
      <c r="E350" s="301" t="str">
        <f aca="false">Results!T116</f>
        <v>5:32.8</v>
      </c>
      <c r="F350" s="307" t="n">
        <v>3</v>
      </c>
      <c r="H350" s="271" t="str">
        <f aca="false">IF($A350="","",IF(LEFT($A350,1)=H$10,$F350,""))</f>
        <v/>
      </c>
      <c r="I350" s="271" t="str">
        <f aca="false">IF($A350="","",IF(LEFT($A350,1)=I$10,$F350,""))</f>
        <v/>
      </c>
      <c r="J350" s="271" t="str">
        <f aca="false">IF($A350="","",IF(LEFT($A350,1)=J$10,$F350,""))</f>
        <v/>
      </c>
      <c r="K350" s="271" t="n">
        <f aca="false">IF($A350="","",IF(LEFT($A350,1)=K$10,$F350,""))</f>
        <v>3</v>
      </c>
      <c r="L350" s="271" t="str">
        <f aca="false">IF($A350="","",IF(LEFT($A350,1)=L$10,$F350,""))</f>
        <v/>
      </c>
      <c r="M350" s="271" t="str">
        <f aca="false">IF($A350="","",IF(LEFT($A350,1)=M$10,$F350,""))</f>
        <v/>
      </c>
      <c r="N350" s="271" t="str">
        <f aca="false">IF($A350="","",IF(LEFT($A350,1)=N$10,$F350,""))</f>
        <v/>
      </c>
    </row>
    <row r="351" customFormat="false" ht="26.25" hidden="false" customHeight="true" outlineLevel="0" collapsed="false">
      <c r="A351" s="305" t="str">
        <f aca="false">Results!S119</f>
        <v>K</v>
      </c>
      <c r="B351" s="306" t="n">
        <v>5</v>
      </c>
      <c r="C351" s="295" t="str">
        <f aca="false">IF(A351=0,"",INDEX(Womens_team_declarations,MATCH(A$346,Events_women,0)+3,MATCH(A351,women_short_codes,0)+2))</f>
        <v>Jo Buckley, Helen Diack, Becky Trotman &amp; Jac Barnes</v>
      </c>
      <c r="D351" s="298" t="str">
        <f aca="false">IF(A351=0,"",INDEX('Team Declaration'!$C$20:$BI$34,1,MATCH(LEFT(A351,1),'Team Declaration'!$C$21:$BI$21,0)))</f>
        <v>Haywards Heath &amp; Lewes</v>
      </c>
      <c r="E351" s="301" t="str">
        <f aca="false">Results!T119</f>
        <v>5:46.8</v>
      </c>
      <c r="F351" s="307" t="n">
        <v>2</v>
      </c>
      <c r="H351" s="271" t="str">
        <f aca="false">IF($A351="","",IF(LEFT($A351,1)=H$10,$F351,""))</f>
        <v/>
      </c>
      <c r="I351" s="271" t="str">
        <f aca="false">IF($A351="","",IF(LEFT($A351,1)=I$10,$F351,""))</f>
        <v/>
      </c>
      <c r="J351" s="271" t="str">
        <f aca="false">IF($A351="","",IF(LEFT($A351,1)=J$10,$F351,""))</f>
        <v/>
      </c>
      <c r="K351" s="271" t="str">
        <f aca="false">IF($A351="","",IF(LEFT($A351,1)=K$10,$F351,""))</f>
        <v/>
      </c>
      <c r="L351" s="271" t="str">
        <f aca="false">IF($A351="","",IF(LEFT($A351,1)=L$10,$F351,""))</f>
        <v/>
      </c>
      <c r="M351" s="271" t="n">
        <f aca="false">IF($A351="","",IF(LEFT($A351,1)=M$10,$F351,""))</f>
        <v>2</v>
      </c>
      <c r="N351" s="271" t="str">
        <f aca="false">IF($A351="","",IF(LEFT($A351,1)=N$10,$F351,""))</f>
        <v/>
      </c>
    </row>
    <row r="352" customFormat="false" ht="26.25" hidden="false" customHeight="true" outlineLevel="0" collapsed="false">
      <c r="A352" s="305" t="n">
        <f aca="false">Results!S122</f>
        <v>0</v>
      </c>
      <c r="B352" s="306" t="n">
        <v>6</v>
      </c>
      <c r="C352" s="295" t="str">
        <f aca="false">IF(A352=0,"",INDEX(Womens_team_declarations,MATCH(A$346,Events_women,0)+3,MATCH(A352,women_short_codes,0)+2))</f>
        <v/>
      </c>
      <c r="D352" s="298" t="str">
        <f aca="false">IF(A352=0,"",INDEX('Team Declaration'!$C$20:$BI$34,1,MATCH(LEFT(A352,1),'Team Declaration'!$C$21:$BI$21,0)))</f>
        <v/>
      </c>
      <c r="E352" s="301" t="n">
        <f aca="false">Results!T122</f>
        <v>0</v>
      </c>
      <c r="F352" s="307" t="n">
        <v>1</v>
      </c>
      <c r="H352" s="271" t="str">
        <f aca="false">IF($A352="","",IF(LEFT($A352,1)=H$10,$F352,""))</f>
        <v/>
      </c>
      <c r="I352" s="271" t="str">
        <f aca="false">IF($A352="","",IF(LEFT($A352,1)=I$10,$F352,""))</f>
        <v/>
      </c>
      <c r="J352" s="271" t="str">
        <f aca="false">IF($A352="","",IF(LEFT($A352,1)=J$10,$F352,""))</f>
        <v/>
      </c>
      <c r="K352" s="271" t="str">
        <f aca="false">IF($A352="","",IF(LEFT($A352,1)=K$10,$F352,""))</f>
        <v/>
      </c>
      <c r="L352" s="271" t="str">
        <f aca="false">IF($A352="","",IF(LEFT($A352,1)=L$10,$F352,""))</f>
        <v/>
      </c>
      <c r="M352" s="271" t="str">
        <f aca="false">IF($A352="","",IF(LEFT($A352,1)=M$10,$F352,""))</f>
        <v/>
      </c>
      <c r="N352" s="271" t="str">
        <f aca="false">IF($A352="","",IF(LEFT($A352,1)=N$10,$F352,""))</f>
        <v/>
      </c>
    </row>
    <row r="353" customFormat="false" ht="14.65" hidden="false" customHeight="true" outlineLevel="0" collapsed="false">
      <c r="F353" s="308"/>
      <c r="G353" s="265"/>
      <c r="H353" s="265" t="n">
        <f aca="false">SUM(H18:H352)</f>
        <v>99</v>
      </c>
      <c r="I353" s="265" t="n">
        <f aca="false">SUM(I18:I352)</f>
        <v>167</v>
      </c>
      <c r="J353" s="265" t="n">
        <f aca="false">SUM(J18:J352)</f>
        <v>0</v>
      </c>
      <c r="K353" s="265" t="n">
        <f aca="false">SUM(K18:K352)</f>
        <v>138</v>
      </c>
      <c r="L353" s="265" t="n">
        <f aca="false">SUM(L18:L352)</f>
        <v>119</v>
      </c>
      <c r="M353" s="265" t="n">
        <f aca="false">SUM(M18:M352)</f>
        <v>176</v>
      </c>
      <c r="N353" s="265" t="n">
        <f aca="false">SUM(N18:N352)</f>
        <v>0</v>
      </c>
      <c r="O353" s="265" t="n">
        <f aca="false">SUM(O18:O352)</f>
        <v>0</v>
      </c>
    </row>
  </sheetData>
  <autoFilter ref="A1:N355"/>
  <mergeCells count="1">
    <mergeCell ref="O1:O8"/>
  </mergeCells>
  <printOptions headings="false" gridLines="false" gridLinesSet="true" horizontalCentered="true" verticalCentered="false"/>
  <pageMargins left="0.708333333333333" right="0.708333333333333" top="0.747916666666667" bottom="0.354166666666667" header="0.511805555555555" footer="0.511805555555555"/>
  <pageSetup paperSize="9" scale="100" firstPageNumber="0" fitToWidth="1" fitToHeight="6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184" man="true" max="16383" min="0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svl results template</Template>
  <TotalTime>322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2021-07-26T09:53:17Z</dcterms:created>
  <dc:creator>Richard Moore</dc:creator>
  <dc:description/>
  <dc:language>en-GB</dc:language>
  <cp:lastModifiedBy>Richard Moore</cp:lastModifiedBy>
  <cp:lastPrinted>2021-07-27T14:37:05Z</cp:lastPrinted>
  <dcterms:modified xsi:type="dcterms:W3CDTF">2021-07-27T16:14:29Z</dcterms:modified>
  <cp:revision>48</cp:revision>
  <dc:subject/>
  <dc:title>svl results template</dc:title>
</cp:coreProperties>
</file>